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usda.net\NRCS\home\MNmad\NRCS\Chessa.Frahm\Documents\MACDE\2020\"/>
    </mc:Choice>
  </mc:AlternateContent>
  <xr:revisionPtr revIDLastSave="0" documentId="13_ncr:1_{5D90A1C9-8E8D-4B4D-A423-623018C3123C}" xr6:coauthVersionLast="44" xr6:coauthVersionMax="44" xr10:uidLastSave="{00000000-0000-0000-0000-000000000000}"/>
  <bookViews>
    <workbookView xWindow="23880" yWindow="-2670" windowWidth="29040" windowHeight="15840" firstSheet="34" activeTab="40" xr2:uid="{3021106E-9D63-4F3D-800D-800CF3E07DA2}"/>
  </bookViews>
  <sheets>
    <sheet name="Becker" sheetId="19" r:id="rId1"/>
    <sheet name="Cass" sheetId="14" r:id="rId2"/>
    <sheet name="Chisago" sheetId="45" r:id="rId3"/>
    <sheet name="Clay" sheetId="21" r:id="rId4"/>
    <sheet name="Clearwater" sheetId="17" r:id="rId5"/>
    <sheet name="Cottonwood" sheetId="34" r:id="rId6"/>
    <sheet name="Crow Wing" sheetId="15" r:id="rId7"/>
    <sheet name="Dodge" sheetId="7" r:id="rId8"/>
    <sheet name="Isanti" sheetId="46" r:id="rId9"/>
    <sheet name="Todd" sheetId="44" r:id="rId10"/>
    <sheet name="Scott" sheetId="47" r:id="rId11"/>
    <sheet name="Swift" sheetId="43" r:id="rId12"/>
    <sheet name="Stevens" sheetId="42" r:id="rId13"/>
    <sheet name="Pope" sheetId="41" r:id="rId14"/>
    <sheet name="Morrison" sheetId="40" r:id="rId15"/>
    <sheet name="East Otter Tail" sheetId="30" r:id="rId16"/>
    <sheet name="Meeker" sheetId="39" r:id="rId17"/>
    <sheet name="Kandiyohi" sheetId="38" r:id="rId18"/>
    <sheet name="Fillmore" sheetId="9" r:id="rId19"/>
    <sheet name="Douglas" sheetId="37" r:id="rId20"/>
    <sheet name="Chippewa" sheetId="36" r:id="rId21"/>
    <sheet name="Benton" sheetId="35" r:id="rId22"/>
    <sheet name="Goodhue" sheetId="8" r:id="rId23"/>
    <sheet name="Lac qui Parle" sheetId="3" r:id="rId24"/>
    <sheet name="Lake of the Woods" sheetId="16" r:id="rId25"/>
    <sheet name="Lyon" sheetId="2" r:id="rId26"/>
    <sheet name="Mahnomen" sheetId="22" r:id="rId27"/>
    <sheet name="Marshall" sheetId="23" r:id="rId28"/>
    <sheet name="Mower" sheetId="5" r:id="rId29"/>
    <sheet name="Murray" sheetId="4" r:id="rId30"/>
    <sheet name="Nobles" sheetId="20" r:id="rId31"/>
    <sheet name="Norman" sheetId="29" r:id="rId32"/>
    <sheet name="Pennington" sheetId="28" r:id="rId33"/>
    <sheet name="Red Lake" sheetId="31" r:id="rId34"/>
    <sheet name="Roseau" sheetId="32" r:id="rId35"/>
    <sheet name="Rice" sheetId="10" r:id="rId36"/>
    <sheet name="Root River" sheetId="11" r:id="rId37"/>
    <sheet name="Sherburne" sheetId="48" r:id="rId38"/>
    <sheet name="Steele" sheetId="33" r:id="rId39"/>
    <sheet name="Wabasha" sheetId="13" r:id="rId40"/>
    <sheet name="Waseca" sheetId="49" r:id="rId41"/>
    <sheet name="West Otter Tail" sheetId="18" r:id="rId42"/>
    <sheet name="West Polk" sheetId="1" r:id="rId43"/>
    <sheet name="Wilkin" sheetId="24" r:id="rId44"/>
    <sheet name="Winona" sheetId="12" r:id="rId45"/>
    <sheet name="Yellow Med" sheetId="6" r:id="rId46"/>
  </sheets>
  <externalReferences>
    <externalReference r:id="rId4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 i="48" l="1"/>
  <c r="K5" i="48"/>
  <c r="K6" i="48"/>
  <c r="K7" i="48"/>
  <c r="K8" i="48"/>
  <c r="K9" i="48"/>
  <c r="K10" i="48"/>
  <c r="K11" i="48"/>
  <c r="K12" i="48"/>
  <c r="K13" i="48"/>
  <c r="K14" i="48"/>
  <c r="K15" i="48"/>
  <c r="K16" i="48"/>
  <c r="K17" i="48"/>
  <c r="K18" i="48"/>
  <c r="K19" i="48"/>
  <c r="K20" i="48"/>
  <c r="K21" i="48"/>
  <c r="K22" i="48"/>
  <c r="K23" i="48"/>
  <c r="K24" i="48"/>
  <c r="K25" i="48"/>
  <c r="K26" i="48"/>
  <c r="E45" i="48"/>
  <c r="E47" i="48"/>
  <c r="K4" i="47"/>
  <c r="K6" i="47"/>
  <c r="K7" i="47"/>
  <c r="K8" i="47"/>
  <c r="K9" i="47"/>
  <c r="K10" i="47"/>
  <c r="K11" i="47"/>
  <c r="K12" i="47"/>
  <c r="K13" i="47"/>
  <c r="K14" i="47"/>
  <c r="K15" i="47"/>
  <c r="K16" i="47"/>
  <c r="K17" i="47"/>
  <c r="K18" i="47"/>
  <c r="K19" i="47"/>
  <c r="K20" i="47"/>
  <c r="K21" i="47"/>
  <c r="K22" i="47"/>
  <c r="K23" i="47"/>
  <c r="K24" i="47"/>
  <c r="E45" i="47"/>
  <c r="K4" i="46" l="1"/>
  <c r="K5" i="46"/>
  <c r="K6" i="46"/>
  <c r="K7" i="46"/>
  <c r="K8" i="46"/>
  <c r="K9" i="46"/>
  <c r="K10" i="46"/>
  <c r="K11" i="46"/>
  <c r="K12" i="46"/>
  <c r="K13" i="46"/>
  <c r="K14" i="46"/>
  <c r="K15" i="46"/>
  <c r="K16" i="46"/>
  <c r="K17" i="46"/>
  <c r="K18" i="46"/>
  <c r="K19" i="46"/>
  <c r="K20" i="46"/>
  <c r="K21" i="46"/>
  <c r="K22" i="46"/>
  <c r="K23" i="46"/>
  <c r="K24" i="46"/>
  <c r="K25" i="46"/>
  <c r="K26" i="46"/>
  <c r="E46" i="46"/>
  <c r="K4" i="45" l="1"/>
  <c r="K5" i="45"/>
  <c r="K6" i="45"/>
  <c r="K7" i="45"/>
  <c r="K8" i="45"/>
  <c r="K9" i="45"/>
  <c r="K10" i="45"/>
  <c r="K11" i="45"/>
  <c r="E30" i="45"/>
  <c r="K4" i="44" l="1"/>
  <c r="K5" i="44"/>
  <c r="K6" i="44"/>
  <c r="K7" i="44"/>
  <c r="K8" i="44"/>
  <c r="K9" i="44"/>
  <c r="K10" i="44"/>
  <c r="K11" i="44"/>
  <c r="K12" i="44"/>
  <c r="K13" i="44"/>
  <c r="K14" i="44"/>
  <c r="K15" i="44"/>
  <c r="K16" i="44"/>
  <c r="K17" i="44"/>
  <c r="K18" i="44"/>
  <c r="K19" i="44"/>
  <c r="K20" i="44"/>
  <c r="K21" i="44"/>
  <c r="K22" i="44"/>
  <c r="K23" i="44"/>
  <c r="K24" i="44"/>
  <c r="K25" i="44"/>
  <c r="K26" i="44"/>
  <c r="E50" i="44"/>
  <c r="K4" i="43"/>
  <c r="K5" i="43"/>
  <c r="K6" i="43"/>
  <c r="K7" i="43"/>
  <c r="K8" i="43"/>
  <c r="K9" i="43"/>
  <c r="K10" i="43"/>
  <c r="K11" i="43"/>
  <c r="K12" i="43"/>
  <c r="K13" i="43"/>
  <c r="K14" i="43"/>
  <c r="K15" i="43"/>
  <c r="K16" i="43"/>
  <c r="K17" i="43"/>
  <c r="K18" i="43"/>
  <c r="K19" i="43"/>
  <c r="K20" i="43"/>
  <c r="K21" i="43"/>
  <c r="K22" i="43"/>
  <c r="K23" i="43"/>
  <c r="K24" i="43"/>
  <c r="K25" i="43"/>
  <c r="K26" i="43"/>
  <c r="E45" i="43"/>
  <c r="K4" i="42"/>
  <c r="K5" i="42"/>
  <c r="K6" i="42"/>
  <c r="K7" i="42"/>
  <c r="K8" i="42"/>
  <c r="K9" i="42"/>
  <c r="K10" i="42"/>
  <c r="K11" i="42"/>
  <c r="K12" i="42"/>
  <c r="K13" i="42"/>
  <c r="K14" i="42"/>
  <c r="K15" i="42"/>
  <c r="K16" i="42"/>
  <c r="K17" i="42"/>
  <c r="K18" i="42"/>
  <c r="K19" i="42"/>
  <c r="K20" i="42"/>
  <c r="K21" i="42"/>
  <c r="K22" i="42"/>
  <c r="K23" i="42"/>
  <c r="K24" i="42"/>
  <c r="K25" i="42"/>
  <c r="K26" i="42"/>
  <c r="E43" i="42"/>
  <c r="J4" i="41"/>
  <c r="J5" i="41"/>
  <c r="J6" i="41"/>
  <c r="J7" i="41"/>
  <c r="K8" i="41"/>
  <c r="K9" i="41"/>
  <c r="K10" i="41"/>
  <c r="K11" i="41"/>
  <c r="K12" i="41"/>
  <c r="K13" i="41"/>
  <c r="K14" i="41"/>
  <c r="K15" i="41"/>
  <c r="K16" i="41"/>
  <c r="K17" i="41"/>
  <c r="K18" i="41"/>
  <c r="K19" i="41"/>
  <c r="K20" i="41"/>
  <c r="K21" i="41"/>
  <c r="K22" i="41"/>
  <c r="K23" i="41"/>
  <c r="K24" i="41"/>
  <c r="K25" i="41"/>
  <c r="K26" i="41"/>
  <c r="E45" i="41"/>
  <c r="K4" i="40"/>
  <c r="K5" i="40"/>
  <c r="K6" i="40"/>
  <c r="K7" i="40"/>
  <c r="K8" i="40"/>
  <c r="K9" i="40"/>
  <c r="K10" i="40"/>
  <c r="K11" i="40"/>
  <c r="K12" i="40"/>
  <c r="K13" i="40"/>
  <c r="K14" i="40"/>
  <c r="K15" i="40"/>
  <c r="K16" i="40"/>
  <c r="K17" i="40"/>
  <c r="K18" i="40"/>
  <c r="K19" i="40"/>
  <c r="K20" i="40"/>
  <c r="K21" i="40"/>
  <c r="K22" i="40"/>
  <c r="K23" i="40"/>
  <c r="K24" i="40"/>
  <c r="K25" i="40"/>
  <c r="K26" i="40"/>
  <c r="E47" i="40"/>
  <c r="K4" i="39"/>
  <c r="K5" i="39"/>
  <c r="K6" i="39"/>
  <c r="K7" i="39"/>
  <c r="K8" i="39"/>
  <c r="K9" i="39"/>
  <c r="K10" i="39"/>
  <c r="K11" i="39"/>
  <c r="K12" i="39"/>
  <c r="K13" i="39"/>
  <c r="K14" i="39"/>
  <c r="K15" i="39"/>
  <c r="K16" i="39"/>
  <c r="K17" i="39"/>
  <c r="K18" i="39"/>
  <c r="E48" i="39"/>
  <c r="K8" i="38"/>
  <c r="K9" i="38"/>
  <c r="K10" i="38"/>
  <c r="K11" i="38"/>
  <c r="K12" i="38"/>
  <c r="K13" i="38"/>
  <c r="K14" i="38"/>
  <c r="K15" i="38"/>
  <c r="K16" i="38"/>
  <c r="K17" i="38"/>
  <c r="K18" i="38"/>
  <c r="K19" i="38"/>
  <c r="K20" i="38"/>
  <c r="K21" i="38"/>
  <c r="K22" i="38"/>
  <c r="K23" i="38"/>
  <c r="K24" i="38"/>
  <c r="K25" i="38"/>
  <c r="K26" i="38"/>
  <c r="E45" i="38"/>
  <c r="K11" i="37"/>
  <c r="K12" i="37"/>
  <c r="K13" i="37"/>
  <c r="K14" i="37"/>
  <c r="K15" i="37"/>
  <c r="K16" i="37"/>
  <c r="K17" i="37"/>
  <c r="K18" i="37"/>
  <c r="K19" i="37"/>
  <c r="K20" i="37"/>
  <c r="K21" i="37"/>
  <c r="K22" i="37"/>
  <c r="K23" i="37"/>
  <c r="K24" i="37"/>
  <c r="K25" i="37"/>
  <c r="K26" i="37"/>
  <c r="E45" i="37"/>
  <c r="J4" i="36"/>
  <c r="K4" i="36" s="1"/>
  <c r="J5" i="36"/>
  <c r="K5" i="36"/>
  <c r="J6" i="36"/>
  <c r="K6" i="36"/>
  <c r="J7" i="36"/>
  <c r="K7" i="36"/>
  <c r="K8" i="36"/>
  <c r="K9" i="36"/>
  <c r="K10" i="36"/>
  <c r="K11" i="36"/>
  <c r="K12" i="36"/>
  <c r="K13" i="36"/>
  <c r="K14" i="36"/>
  <c r="K15" i="36"/>
  <c r="K16" i="36"/>
  <c r="K17" i="36"/>
  <c r="K18" i="36"/>
  <c r="K19" i="36"/>
  <c r="K20" i="36"/>
  <c r="K21" i="36"/>
  <c r="K22" i="36"/>
  <c r="K23" i="36"/>
  <c r="K24" i="36"/>
  <c r="K25" i="36"/>
  <c r="K26" i="36"/>
  <c r="E45" i="36"/>
  <c r="K4" i="35"/>
  <c r="K5" i="35"/>
  <c r="K6" i="35"/>
  <c r="K7" i="35"/>
  <c r="K8" i="35"/>
  <c r="K9" i="35"/>
  <c r="K10" i="35"/>
  <c r="K11" i="35"/>
  <c r="E28" i="35"/>
  <c r="E33" i="34" l="1"/>
  <c r="K11" i="34"/>
  <c r="K10" i="34"/>
  <c r="K9" i="34"/>
  <c r="K8" i="34"/>
  <c r="K7" i="34"/>
  <c r="K6" i="34"/>
  <c r="K5" i="34"/>
  <c r="K4" i="34"/>
  <c r="E25" i="33" l="1"/>
  <c r="K6" i="33"/>
  <c r="K5" i="33"/>
  <c r="K4" i="33"/>
  <c r="E25" i="32" l="1"/>
  <c r="K6" i="32"/>
  <c r="K5" i="32"/>
  <c r="K4" i="32"/>
  <c r="E24" i="30" l="1"/>
  <c r="K15" i="30"/>
  <c r="K14" i="30"/>
  <c r="K13" i="30"/>
  <c r="K12" i="30"/>
  <c r="K11" i="30"/>
  <c r="K10" i="30"/>
  <c r="K9" i="30"/>
  <c r="K8" i="30"/>
  <c r="K7" i="30"/>
  <c r="K6" i="30"/>
  <c r="K5" i="30"/>
  <c r="K4" i="30"/>
  <c r="E25" i="29" l="1"/>
  <c r="K6" i="29"/>
  <c r="K5" i="29"/>
  <c r="K4" i="29"/>
  <c r="E29" i="28" l="1"/>
  <c r="K10" i="28"/>
  <c r="K9" i="28"/>
  <c r="K8" i="28"/>
  <c r="K7" i="28"/>
  <c r="K6" i="28"/>
  <c r="K5" i="28"/>
  <c r="K4" i="28"/>
  <c r="E26" i="24"/>
  <c r="K7" i="24"/>
  <c r="K6" i="24"/>
  <c r="K5" i="24"/>
  <c r="K4" i="24"/>
  <c r="E39" i="23" l="1"/>
  <c r="K6" i="23"/>
  <c r="K5" i="23"/>
  <c r="K4" i="23"/>
  <c r="E29" i="22" l="1"/>
  <c r="K7" i="22"/>
  <c r="K6" i="22"/>
  <c r="K5" i="22"/>
  <c r="K4" i="22"/>
  <c r="E28" i="21" l="1"/>
  <c r="K8" i="21"/>
  <c r="K7" i="21"/>
  <c r="K6" i="21"/>
  <c r="K5" i="21"/>
  <c r="K4" i="21"/>
  <c r="E26" i="20" l="1"/>
  <c r="K8" i="20"/>
  <c r="K7" i="20"/>
  <c r="K6" i="20"/>
  <c r="K5" i="20"/>
  <c r="K4" i="20"/>
  <c r="E45" i="19" l="1"/>
  <c r="K26" i="19"/>
  <c r="K25" i="19"/>
  <c r="K24" i="19"/>
  <c r="K23" i="19"/>
  <c r="K22" i="19"/>
  <c r="K21" i="19"/>
  <c r="K20" i="19"/>
  <c r="K19" i="19"/>
  <c r="K18" i="19"/>
  <c r="K17" i="19"/>
  <c r="K16" i="19"/>
  <c r="K15" i="19"/>
  <c r="K14" i="19"/>
  <c r="K13" i="19"/>
  <c r="K12" i="19"/>
  <c r="K11" i="19"/>
  <c r="K10" i="19"/>
  <c r="K9" i="19"/>
  <c r="K8" i="19"/>
  <c r="K7" i="19"/>
  <c r="K6" i="19"/>
  <c r="K5" i="19"/>
  <c r="K4" i="19"/>
  <c r="E28" i="18" l="1"/>
  <c r="K8" i="18"/>
  <c r="K7" i="18"/>
  <c r="K6" i="18"/>
  <c r="K5" i="18"/>
  <c r="K4" i="18"/>
  <c r="E27" i="16" l="1"/>
  <c r="K8" i="16"/>
  <c r="K7" i="16"/>
  <c r="K6" i="16"/>
  <c r="K5" i="16"/>
  <c r="K4" i="16"/>
  <c r="E29" i="15" l="1"/>
  <c r="K10" i="15"/>
  <c r="K9" i="15"/>
  <c r="K8" i="15"/>
  <c r="K7" i="15"/>
  <c r="K6" i="15"/>
  <c r="K5" i="15"/>
  <c r="K4" i="15"/>
  <c r="E27" i="14" l="1"/>
  <c r="K7" i="14"/>
  <c r="K6" i="14"/>
  <c r="K5" i="14"/>
  <c r="K4" i="14"/>
  <c r="K9" i="13" l="1"/>
  <c r="K8" i="13"/>
  <c r="K7" i="13"/>
  <c r="K6" i="13"/>
  <c r="K5" i="13"/>
  <c r="K4" i="13"/>
  <c r="E27" i="12" l="1"/>
  <c r="K8" i="12"/>
  <c r="K7" i="12"/>
  <c r="K6" i="12"/>
  <c r="K5" i="12"/>
  <c r="K4" i="12"/>
  <c r="E26" i="11"/>
  <c r="K11" i="11"/>
  <c r="K10" i="11"/>
  <c r="K9" i="11"/>
  <c r="J8" i="11"/>
  <c r="K8" i="11" s="1"/>
  <c r="J7" i="11"/>
  <c r="K7" i="11" s="1"/>
  <c r="J6" i="11"/>
  <c r="K6" i="11" s="1"/>
  <c r="J5" i="11"/>
  <c r="K5" i="11" s="1"/>
  <c r="J4" i="11"/>
  <c r="K4" i="11" s="1"/>
  <c r="E27" i="10"/>
  <c r="K8" i="10"/>
  <c r="K7" i="10"/>
  <c r="K6" i="10"/>
  <c r="K5" i="10"/>
  <c r="K4" i="10"/>
  <c r="E31" i="9" l="1"/>
  <c r="K12" i="9"/>
  <c r="K11" i="9"/>
  <c r="K10" i="9"/>
  <c r="K9" i="9"/>
  <c r="K8" i="9"/>
  <c r="K7" i="9"/>
  <c r="K6" i="9"/>
  <c r="K5" i="9"/>
  <c r="K4" i="9"/>
  <c r="E28" i="8"/>
  <c r="J9" i="8"/>
  <c r="K9" i="8" s="1"/>
  <c r="K8" i="8"/>
  <c r="J7" i="8"/>
  <c r="K7" i="8" s="1"/>
  <c r="J6" i="8"/>
  <c r="K6" i="8" s="1"/>
  <c r="J5" i="8"/>
  <c r="K5" i="8" s="1"/>
  <c r="J4" i="8"/>
  <c r="K4" i="8" s="1"/>
  <c r="E26" i="7"/>
  <c r="K7" i="7"/>
  <c r="K4" i="7"/>
  <c r="E29" i="6" l="1"/>
  <c r="K9" i="6"/>
  <c r="K8" i="6"/>
  <c r="K7" i="6"/>
  <c r="K6" i="6"/>
  <c r="K5" i="6"/>
  <c r="K4" i="6"/>
  <c r="E32" i="5" l="1"/>
  <c r="K13" i="5"/>
  <c r="K12" i="5"/>
  <c r="K11" i="5"/>
  <c r="K10" i="5"/>
  <c r="K9" i="5"/>
  <c r="K8" i="5"/>
  <c r="K7" i="5"/>
  <c r="K6" i="5"/>
  <c r="K5" i="5"/>
  <c r="K4" i="5"/>
  <c r="E26" i="4" l="1"/>
  <c r="K7" i="4"/>
  <c r="K6" i="4"/>
  <c r="K5" i="4"/>
  <c r="K4" i="4"/>
  <c r="H16" i="3" l="1"/>
  <c r="G15" i="3"/>
  <c r="H18" i="3"/>
  <c r="H17" i="3"/>
  <c r="H15" i="3"/>
  <c r="G18" i="3"/>
  <c r="G17" i="3"/>
  <c r="G16" i="3"/>
  <c r="F18" i="3"/>
  <c r="F17" i="3"/>
  <c r="F16" i="3"/>
  <c r="F15" i="3"/>
  <c r="K9" i="2"/>
  <c r="K8" i="2"/>
  <c r="K7" i="2"/>
  <c r="K6" i="2"/>
  <c r="K5" i="2"/>
  <c r="K4" i="2"/>
  <c r="K6" i="1" l="1"/>
  <c r="K4" i="1"/>
  <c r="K5" i="1"/>
  <c r="K6" i="3"/>
  <c r="K5" i="3"/>
  <c r="K7" i="3"/>
  <c r="K4" i="3"/>
  <c r="E30" i="3" l="1"/>
  <c r="K8" i="3"/>
  <c r="E47" i="1" l="1"/>
  <c r="K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Frahm, Chessa - NRCS-CD, Madison, MN</author>
  </authors>
  <commentList>
    <comment ref="E3" authorId="0" shapeId="0" xr:uid="{44D251C9-966B-4C65-9C2D-D796939A181C}">
      <text>
        <r>
          <rPr>
            <b/>
            <sz val="9"/>
            <color indexed="81"/>
            <rFont val="Tahoma"/>
            <charset val="1"/>
          </rPr>
          <t>Frahm, Chessa - NRCS-CD, Madison, MN:</t>
        </r>
        <r>
          <rPr>
            <sz val="9"/>
            <color indexed="81"/>
            <rFont val="Tahoma"/>
            <charset val="1"/>
          </rPr>
          <t xml:space="preserve">
Time with LqP SWCD.  Credit is given for prior public service when calculating wage and benefits.</t>
        </r>
      </text>
    </comment>
  </commentList>
</comments>
</file>

<file path=xl/sharedStrings.xml><?xml version="1.0" encoding="utf-8"?>
<sst xmlns="http://schemas.openxmlformats.org/spreadsheetml/2006/main" count="2697" uniqueCount="939">
  <si>
    <t>2020 SWCD Wage and Benefit Survey Report</t>
  </si>
  <si>
    <t>SWCD</t>
  </si>
  <si>
    <t>Area</t>
  </si>
  <si>
    <t>Position</t>
  </si>
  <si>
    <t>Full/Part Time</t>
  </si>
  <si>
    <t>Years of Service</t>
  </si>
  <si>
    <t>Salary Range (Annual)</t>
  </si>
  <si>
    <t>2020 Wage (Hourly)</t>
  </si>
  <si>
    <t>Benefits Offered</t>
  </si>
  <si>
    <t>Total Benefits Package Expense (Annual)</t>
  </si>
  <si>
    <t>Benefits/Hour</t>
  </si>
  <si>
    <t>Leave</t>
  </si>
  <si>
    <t>Holidays Per Year</t>
  </si>
  <si>
    <t>Annual Leave Policy</t>
  </si>
  <si>
    <t>Sick Leave Policy</t>
  </si>
  <si>
    <t>County Support</t>
  </si>
  <si>
    <t>Total Budget</t>
  </si>
  <si>
    <t>County Population</t>
  </si>
  <si>
    <t>Cost of Living Index</t>
  </si>
  <si>
    <t>Severance Compensation</t>
  </si>
  <si>
    <t>Supervisors</t>
  </si>
  <si>
    <t>Supervisor Compensation</t>
  </si>
  <si>
    <t>Mileage Reimbursement</t>
  </si>
  <si>
    <t>Notes:</t>
  </si>
  <si>
    <t>Notes</t>
  </si>
  <si>
    <t>IRS Rate</t>
  </si>
  <si>
    <t>All SWCD Board meetings or committee assignments plus any meetings approved by SWCD Board</t>
  </si>
  <si>
    <t>Salary Range (Hourly)</t>
  </si>
  <si>
    <t>West Polk SWCD</t>
  </si>
  <si>
    <t>District Manager</t>
  </si>
  <si>
    <t>Full</t>
  </si>
  <si>
    <t>Regular full-time employees</t>
  </si>
  <si>
    <t>Length of service</t>
  </si>
  <si>
    <t>Paid Medical leave earned</t>
  </si>
  <si>
    <t>0 months – 2 yrs.</t>
  </si>
  <si>
    <t>4 hours every 2 weeks (pay period)</t>
  </si>
  <si>
    <t>2 - 5 years</t>
  </si>
  <si>
    <t>5 hours every 2 weeks (pay period)</t>
  </si>
  <si>
    <t>5 - 10 years</t>
  </si>
  <si>
    <t>6 hours every 2 weeks (pay period)</t>
  </si>
  <si>
    <t>10 – 15 years</t>
  </si>
  <si>
    <t>7 hours every 2 weeks (pay period)</t>
  </si>
  <si>
    <t>15 + years</t>
  </si>
  <si>
    <t>0 - 6 months</t>
  </si>
  <si>
    <t>2 hours every 2 weeks (pay period)</t>
  </si>
  <si>
    <t>6 months - 2 years</t>
  </si>
  <si>
    <t>2 - 10 years</t>
  </si>
  <si>
    <t>10 years +</t>
  </si>
  <si>
    <t xml:space="preserve">8 hours every 2 weeks (pay period) </t>
  </si>
  <si>
    <t>Regular Part-time employees</t>
  </si>
  <si>
    <t>Regular Full-time employees</t>
  </si>
  <si>
    <t>Employees will be permitted to earn annual leave as follows:</t>
  </si>
  <si>
    <t>Annual leave earned</t>
  </si>
  <si>
    <t>15+ years</t>
  </si>
  <si>
    <t>8 hours every 2 weeks (pay period)</t>
  </si>
  <si>
    <t>All employees who retire or whose employment is terminated voluntarily or involuntarily shall be entitled to pay for all unused vacation time and accumulated compensation time per approval of the Board of Supervisors. All District employees who retire or whose employment is terminated in good standing shall be entitled to severance pay in the form of regular pay for all unused accrued vacation leave, accrued compensatory time, and 50% of accrued sick leave. If benefits are due is a result of an employee’s death, severance pay shall be paid to the surviving spouse, dependents, or individual(s) designated as beneficiary or beneficiaries.</t>
  </si>
  <si>
    <t>~11,000</t>
  </si>
  <si>
    <t xml:space="preserve">http://www.city-data.com/county/Polk_County-MN.html </t>
  </si>
  <si>
    <t>Disrtict Technician</t>
  </si>
  <si>
    <t>District Technician</t>
  </si>
  <si>
    <t>Manager</t>
  </si>
  <si>
    <t>Resource Specialist</t>
  </si>
  <si>
    <t>Program Assistant</t>
  </si>
  <si>
    <t>52930-83249</t>
  </si>
  <si>
    <t>25.35-39.87</t>
  </si>
  <si>
    <t>N/A</t>
  </si>
  <si>
    <t>Peronal Time Off</t>
  </si>
  <si>
    <t>0-4 years of service</t>
  </si>
  <si>
    <t>8 hours per pay period</t>
  </si>
  <si>
    <t>5-9 years of service</t>
  </si>
  <si>
    <t>10 hours per pay period</t>
  </si>
  <si>
    <t>10-14 years of service</t>
  </si>
  <si>
    <t>12 hours per pay period</t>
  </si>
  <si>
    <t>14 hours per pay period</t>
  </si>
  <si>
    <t>Maximum acumlated leave 600 hours.  Compensatory time must be used before PTO.</t>
  </si>
  <si>
    <t>Employees who resign or whose employment is terminated shall be entitled 60% pay for unused PTO at current wage at time of separation unless released from their job for a wrongful act. These funds will be paid into the employee’s Health Care Savings Plan.
Employees who resign while allegations or charges of misconduct are pending or who are terminated for misconduct shall not be entitled to any unused PTO.
Employees who are in the probationary period and accrue PTO benefits, who are terminated or resign will forfeit their PTO benefits because regular status was not obtained.
Employees shall be granted upon voluntary termination from service by retirement (retirement being defined as eligible for full benefits from Social Security or PERA) and at least 10-years of continued service to the SWCD severance pay of: 75% of any accrued PTO, for that employee, at the rate of the employee’s current hourly rate of pay. These funds will be paid into the employee’s Health Care Savings Plan. Employees who reign/retire while charges of misconduct are pending shall not be entitled to payment for accrued PTO.
In the event of the death of an employee, the applicable terminal pay benefits shall be paid to the estate of the employee.</t>
  </si>
  <si>
    <t>Lac qui Parle</t>
  </si>
  <si>
    <t>http://www.city-data.com/county/Lac_qui_Parle_County-MN.html</t>
  </si>
  <si>
    <t>Notes:  Serve as county water planner, receive AIS funds</t>
  </si>
  <si>
    <t>34934-62306</t>
  </si>
  <si>
    <t>43264-68800</t>
  </si>
  <si>
    <t>16.73-29.84</t>
  </si>
  <si>
    <t>18.65-32.95</t>
  </si>
  <si>
    <t>Adopted OPM Pay Scale for RUS</t>
  </si>
  <si>
    <t>Lyon</t>
  </si>
  <si>
    <t>Pera, Fica, Insurance, VEBA, LTD, Life</t>
  </si>
  <si>
    <t>Technician</t>
  </si>
  <si>
    <t>Administrative Asst.</t>
  </si>
  <si>
    <t>Part-Time</t>
  </si>
  <si>
    <t xml:space="preserve">Pera, Fica </t>
  </si>
  <si>
    <t>Holidays, Sick and Vac are pro-rated per hours worked</t>
  </si>
  <si>
    <t>Notes:  Lyon SWCD employees are considered to be employees of Lyon County.  We have a separate fund under the county for our grant dollars.</t>
  </si>
  <si>
    <t>Health, Dental, HSA, HCSP, DCP, PERA</t>
  </si>
  <si>
    <t>Total hours/year</t>
  </si>
  <si>
    <t>Day/year</t>
  </si>
  <si>
    <t>Weeks/year</t>
  </si>
  <si>
    <t>Murray</t>
  </si>
  <si>
    <t>District Administrator</t>
  </si>
  <si>
    <t>3yr(Admin) 17yr(AssistAdmin)</t>
  </si>
  <si>
    <t>24.27-32.67</t>
  </si>
  <si>
    <t>Insurance</t>
  </si>
  <si>
    <t>Program Manager</t>
  </si>
  <si>
    <t xml:space="preserve">Full </t>
  </si>
  <si>
    <t>28 years</t>
  </si>
  <si>
    <t>1year</t>
  </si>
  <si>
    <t>19.59-26.37</t>
  </si>
  <si>
    <t>Annual Leave Policy-PTO</t>
  </si>
  <si>
    <t>15 hours per month (0-4 Years)</t>
  </si>
  <si>
    <t>17 hours per month (5-9 Years)</t>
  </si>
  <si>
    <t>19 hours per month (10-14 years)</t>
  </si>
  <si>
    <t>21 hours per month (15-19 years)</t>
  </si>
  <si>
    <t>23 hours per month (20-24 years)</t>
  </si>
  <si>
    <t>25 hours per month (25+ years)</t>
  </si>
  <si>
    <t xml:space="preserve">All full-time employees who resign or whose employment is terminated shall be entitled 80% pay for unused PTO at current wage at time of separation unless released of their job for a wrongful act. </t>
  </si>
  <si>
    <t>http://www.city-data.com/county/Murray_County-MN.html</t>
  </si>
  <si>
    <t>Mower</t>
  </si>
  <si>
    <t>Project Manager</t>
  </si>
  <si>
    <t>Watershed Tech</t>
  </si>
  <si>
    <t>Outreach Coordinator</t>
  </si>
  <si>
    <t>Conservation Planner</t>
  </si>
  <si>
    <t xml:space="preserve">Precision Ag </t>
  </si>
  <si>
    <t>Admin Assist</t>
  </si>
  <si>
    <t>Part</t>
  </si>
  <si>
    <t>District Tech</t>
  </si>
  <si>
    <t xml:space="preserve">http://www.city-data.com/county/Lac_qui_Parle_County-MN.html </t>
  </si>
  <si>
    <t>Yellow Medicine</t>
  </si>
  <si>
    <t>Director</t>
  </si>
  <si>
    <t>$58,222.49-$80,625.56</t>
  </si>
  <si>
    <t>27.99-38.76</t>
  </si>
  <si>
    <t>single Health, Dental, Life, VEBA</t>
  </si>
  <si>
    <t>Office Administrator</t>
  </si>
  <si>
    <t>$48,884.73-$67,694.78</t>
  </si>
  <si>
    <t>23.50-32.55</t>
  </si>
  <si>
    <t>Water Resource Technician</t>
  </si>
  <si>
    <t>family Health, Dental, Life, VEBA</t>
  </si>
  <si>
    <t>Conservation Technician</t>
  </si>
  <si>
    <t>Technical Advisor</t>
  </si>
  <si>
    <t>11 per year</t>
  </si>
  <si>
    <t>0-5 years</t>
  </si>
  <si>
    <t>4 HRS per pay period</t>
  </si>
  <si>
    <t>MAX carryover 240 HRS</t>
  </si>
  <si>
    <t>6-15 Years</t>
  </si>
  <si>
    <t>6.25 HRS per pay period</t>
  </si>
  <si>
    <t>over 16 years</t>
  </si>
  <si>
    <t>8 HRS per pay period</t>
  </si>
  <si>
    <t>any length of service</t>
  </si>
  <si>
    <t>less than 1  YR</t>
  </si>
  <si>
    <t>not eligible</t>
  </si>
  <si>
    <t>completion of 1 YR</t>
  </si>
  <si>
    <t>80 HRS</t>
  </si>
  <si>
    <t>Completion of 2 YRS</t>
  </si>
  <si>
    <t>160 HRS</t>
  </si>
  <si>
    <t>Completion 3 YRS +</t>
  </si>
  <si>
    <t>240 HRS</t>
  </si>
  <si>
    <t>www.city-data.com/county/Yellow_Medicine_County-MN.html</t>
  </si>
  <si>
    <t>All employees upon leaving employment in good standing, prior to the normal retirement date or whose employment is terminated shall be entitled to severance pay. Severance pay may be paid into the employee’s VEBA or HSA account. Death while employed by the SWCD shall be considered leaving employment in good standing. Payments may be made to the deceased’s estate. Severance pay shall include the payment of accumulated vacation leave at the current rate of wage at separation not to exceed an amount as follows:</t>
  </si>
  <si>
    <t>Dodge</t>
  </si>
  <si>
    <t>SE Area VII</t>
  </si>
  <si>
    <t>FULL</t>
  </si>
  <si>
    <t>$54,496 - $76,356</t>
  </si>
  <si>
    <t>$26.20 - $36.71</t>
  </si>
  <si>
    <t>Health / Dental</t>
  </si>
  <si>
    <t>Does Not Accept Benefits</t>
  </si>
  <si>
    <t>$39,208 - $54,891</t>
  </si>
  <si>
    <t>$18.85 - $26.39</t>
  </si>
  <si>
    <t>Holidays Per Year:</t>
  </si>
  <si>
    <t xml:space="preserve">Annual Leave Policy:                              0 - 3 years = 4 hours/pay period;      3 - 10 years = 6 hours/pay period; 10 - 20 years = 7 hours/pay period; 20+ years = 9 hours/pay period;   Can accrue 240 hours MAX
</t>
  </si>
  <si>
    <t>Sick Leave Policy:                               3.5 hours/pay period for all employees</t>
  </si>
  <si>
    <t>Severance Compensation:            All unused vacation time, and 1/2 of Sick Leave not to exceede 180 hours.</t>
  </si>
  <si>
    <t xml:space="preserve">http://www.city-data.com/county/Dodge_County-MN.html </t>
  </si>
  <si>
    <t>Goodhue</t>
  </si>
  <si>
    <t>Administrative Assistant</t>
  </si>
  <si>
    <t>&lt;1</t>
  </si>
  <si>
    <t>20.05-32.75</t>
  </si>
  <si>
    <t>Health Insurance</t>
  </si>
  <si>
    <t>in leu of PEIP coverage: employee option</t>
  </si>
  <si>
    <t>20.02-36.10</t>
  </si>
  <si>
    <t>Water Planner / WCA Tech</t>
  </si>
  <si>
    <t>22.10-39.81</t>
  </si>
  <si>
    <t>Feedlot Officer</t>
  </si>
  <si>
    <t>22.10-36.10</t>
  </si>
  <si>
    <t>29.62-53.34</t>
  </si>
  <si>
    <t>Years 1-5:  4 hrs per 2 week pay period</t>
  </si>
  <si>
    <t>Years 6-10: 5 hours per pay period</t>
  </si>
  <si>
    <t>Years 11-15: 6 hours per pay period</t>
  </si>
  <si>
    <t>Years 15+:  7 hours per pay period; Max carry over to January 1st every year is 200 hours.</t>
  </si>
  <si>
    <t>4 hours per pay period, max accumulation of 960 hours</t>
  </si>
  <si>
    <t>Must use any accumulated Compensation Time in excess of 20 hours before any other leave can be used.</t>
  </si>
  <si>
    <t>eligible for 100% of annual leave accumulated, 60% of sick leave accumulated.</t>
  </si>
  <si>
    <t>https://www.census.gov/quickfacts/goodhuecountyminnesota</t>
  </si>
  <si>
    <t>Fillmore SWCD</t>
  </si>
  <si>
    <t>Full Time</t>
  </si>
  <si>
    <t>64306.27 - 81,461.26</t>
  </si>
  <si>
    <t>30.80 - 39.01</t>
  </si>
  <si>
    <t xml:space="preserve">HSA full contribution first 2 yrs of employment (family or single), PERA, 80% cost of health insurance (MCIT) including preventative dental, 100% disability insurance, 80% cost of life insurance, PTO ... Optional benefits - comprehensive life and dental insurance, retirement saving options including MN Retirement System and Nationwide, FSA for health and/or dependent care, MN State retirement System Health Care Savings Plan for post employment health care costs </t>
  </si>
  <si>
    <t>Administrative Assistance</t>
  </si>
  <si>
    <t>42767.34 - 54176.39</t>
  </si>
  <si>
    <t>20.48 - 25.95</t>
  </si>
  <si>
    <t>HSA full contribution first 2 yrs of employment (family or single)</t>
  </si>
  <si>
    <t>Engineering Specialist</t>
  </si>
  <si>
    <t>Part Time</t>
  </si>
  <si>
    <t>Engineering Technician</t>
  </si>
  <si>
    <t>50936.59 - 64524.95</t>
  </si>
  <si>
    <t>24.39 - 30.90</t>
  </si>
  <si>
    <t>Water Management Coordinator</t>
  </si>
  <si>
    <t>Nutrient Management Specialist</t>
  </si>
  <si>
    <t>Resource Conservation Specialist</t>
  </si>
  <si>
    <t>48053.39 - 60872.59</t>
  </si>
  <si>
    <t>23.01 - 29.15</t>
  </si>
  <si>
    <t>Soil Health Technician</t>
  </si>
  <si>
    <t>45333.39 - 57426.98</t>
  </si>
  <si>
    <t>21.71 - 27.50</t>
  </si>
  <si>
    <t>It is the policy of the Fillmore SWCD to provide employees necessary paid time away from work.  This policy is implemented by means of the Paid Time Off policy, which covers all paid leave previously available under vacation, sick, and funeral leave policies.  Paid time off can be utilized for any purpose, subject only to necessary request/approval procedures consistent with policy.</t>
  </si>
  <si>
    <t xml:space="preserve">Upon resignation, PTO will be paid to employee up to accrual cap.  </t>
  </si>
  <si>
    <t>Notes:  Used Bakertilly (formarly known as Springsted) for classification/compensation study.  Had issues of timeliness of services, data retrival etc.</t>
  </si>
  <si>
    <t>RICE</t>
  </si>
  <si>
    <t>DISTRICT MANAGER</t>
  </si>
  <si>
    <t>FULL TIME</t>
  </si>
  <si>
    <t>HLTH, DNTL, PERA</t>
  </si>
  <si>
    <t>ADMIN ASSISTANT</t>
  </si>
  <si>
    <t>TECHNICIAN</t>
  </si>
  <si>
    <t>EDU/OUTRCH COORD.</t>
  </si>
  <si>
    <t>PART TIME</t>
  </si>
  <si>
    <t>PERA</t>
  </si>
  <si>
    <t>FULL-TIME</t>
  </si>
  <si>
    <r>
      <t>Date of employment-End of 3</t>
    </r>
    <r>
      <rPr>
        <vertAlign val="superscript"/>
        <sz val="11"/>
        <color rgb="FF000000"/>
        <rFont val="Calibri"/>
        <family val="2"/>
      </rPr>
      <t>rd</t>
    </r>
    <r>
      <rPr>
        <sz val="11"/>
        <color theme="1"/>
        <rFont val="Calibri"/>
        <family val="2"/>
        <scheme val="minor"/>
      </rPr>
      <t xml:space="preserve"> year</t>
    </r>
  </si>
  <si>
    <t>4 hours per pay period</t>
  </si>
  <si>
    <r>
      <t>Beginning of 4</t>
    </r>
    <r>
      <rPr>
        <vertAlign val="superscript"/>
        <sz val="11"/>
        <color rgb="FF000000"/>
        <rFont val="Calibri"/>
        <family val="2"/>
      </rPr>
      <t>th</t>
    </r>
    <r>
      <rPr>
        <sz val="11"/>
        <color theme="1"/>
        <rFont val="Calibri"/>
        <family val="2"/>
        <scheme val="minor"/>
      </rPr>
      <t xml:space="preserve"> year-End of 15</t>
    </r>
    <r>
      <rPr>
        <vertAlign val="superscript"/>
        <sz val="11"/>
        <color rgb="FF000000"/>
        <rFont val="Calibri"/>
        <family val="2"/>
      </rPr>
      <t>th</t>
    </r>
    <r>
      <rPr>
        <sz val="11"/>
        <color theme="1"/>
        <rFont val="Calibri"/>
        <family val="2"/>
        <scheme val="minor"/>
      </rPr>
      <t xml:space="preserve"> year</t>
    </r>
  </si>
  <si>
    <t>6 hours per pay period</t>
  </si>
  <si>
    <r>
      <t>Beginning of 16</t>
    </r>
    <r>
      <rPr>
        <vertAlign val="superscript"/>
        <sz val="11"/>
        <color rgb="FF000000"/>
        <rFont val="Calibri"/>
        <family val="2"/>
      </rPr>
      <t>th</t>
    </r>
    <r>
      <rPr>
        <sz val="11"/>
        <color theme="1"/>
        <rFont val="Calibri"/>
        <family val="2"/>
        <scheme val="minor"/>
      </rPr>
      <t xml:space="preserve"> year-Date of resignation</t>
    </r>
  </si>
  <si>
    <t>maximum of 192 hours may be carried over to the next year</t>
  </si>
  <si>
    <t>4 hours of sick leaver per pay period</t>
  </si>
  <si>
    <t>Maximum of 960 hours</t>
  </si>
  <si>
    <t>50% of accumulated sick leave paid directly to their Health Care Savings Account</t>
  </si>
  <si>
    <t>All annual leave paid to employee, maximum of 192 hours.</t>
  </si>
  <si>
    <t>employees must be in good standing and provide 2 week notice.</t>
  </si>
  <si>
    <t>Root River</t>
  </si>
  <si>
    <t>None</t>
  </si>
  <si>
    <t>$709.18/month   Health Insurance  - Waived by Technician  at wage rate of $21.44                                                                                                             $1,750 /year   HSA/VEBA contribution                                                                                 7.5%  PERA contribution                                                                                             $30.00/month Whole Life Insurance ($50,000) - DISTRICT MANAGER ONLY (Employees hired prior to 6/18/2007)                                                                                                                                          $1.50/month  Term Life Insurance ($10,000) plus $2,000 coverage for dependants</t>
  </si>
  <si>
    <t>Assistant Manager</t>
  </si>
  <si>
    <t>Technician/Conservation Planner</t>
  </si>
  <si>
    <t>11.5 per year</t>
  </si>
  <si>
    <t>4 hours per pay period (0 - 5 years)</t>
  </si>
  <si>
    <t>5 hours per pay period (5 - 8 years)</t>
  </si>
  <si>
    <t>7 hours per pay period (8 - 12 years)</t>
  </si>
  <si>
    <t>8 hours per pay period (18 - 25 years)</t>
  </si>
  <si>
    <t>8.5 hours per pay period (25 - 30 years)</t>
  </si>
  <si>
    <t>Sick Leave</t>
  </si>
  <si>
    <t>4 hours per pay period (any length of service)                      Max accumulation of 800 hours</t>
  </si>
  <si>
    <t xml:space="preserve">Any employee that leaves the District in good standing and has completed his/her probationary period will be granted 50% of his/her sick leave not to exceed 360 hours and all annual leave he/she has earned not to exceed 192 hours.  </t>
  </si>
  <si>
    <t>Flex Work Schedule</t>
  </si>
  <si>
    <t>District Manager and Technicians have the option to work eight 9 hour days and one 8 hour day, with the 10th day off (equivalent of 80 hours worked in a two-week period).</t>
  </si>
  <si>
    <t>http://www.city-data.com/county/Houston_County-MN.html</t>
  </si>
  <si>
    <t>Winona County SWCD</t>
  </si>
  <si>
    <t>23.24 - 30.29</t>
  </si>
  <si>
    <t>Public Employees Retirement Association (PERA), Annual and Sick Leave, PEIP Health &amp; Life Insurance.</t>
  </si>
  <si>
    <t>Resource Specialist I</t>
  </si>
  <si>
    <t>25.19 - 32.83</t>
  </si>
  <si>
    <t>Resource Specialist II</t>
  </si>
  <si>
    <t>30.10 - 39.23</t>
  </si>
  <si>
    <t>11 Holidays</t>
  </si>
  <si>
    <t>a. Less than three (3) years of service: Eight (8) hours per month – January through December
b. Three (3), but less than fifteen (15), years of service: Thirteen (13) hours per month – January through December
c. Fifteen (15) years or more of service: Seventeen (17) hours per month – January through December
The maximum number of annual leave hours an employee may carry over into the new year (January) is one hundred seventy-five (175) hours.</t>
  </si>
  <si>
    <t>a. All permanent, full-time employees of the District are entitled to accumulate sick leave at the rate of eight (8) hours per month.  Unused sick leave may be accumulated for use in succeeding years.
b. The maximum number of sick leave hours an employee may carry over into the new calendar year is 800 hours.
Accumulated sick leave in excess of the 800 hour limitation at the end of the year will be bought out by the SWCD at the rate of 50%.</t>
  </si>
  <si>
    <t>All employees who retire or resign in good standing and who have been employed by the District one (1) year shall be entitled to pay for all unused vacation and fifty percent (50%) of unused sick leave at the rate of wage at time of separation.
Severance pay will be paid to surviving spouse, dependents or estate upon death of employee.</t>
  </si>
  <si>
    <t xml:space="preserve">http://www.city-data.com/county/Winona_County-MN.html </t>
  </si>
  <si>
    <t>Wabasha</t>
  </si>
  <si>
    <t>Bookkeeper/Admin. Assist.</t>
  </si>
  <si>
    <t>District Technician I</t>
  </si>
  <si>
    <t>District Technician II</t>
  </si>
  <si>
    <t>Program Techncian</t>
  </si>
  <si>
    <t>accrual</t>
  </si>
  <si>
    <t>Upon termination of employment, employees shall be paid for unused vacation leave that has been earned through their last day of work. If terminated during probationary period, accrued vacation ifs forfeited because it is not actually earned until the probationary period has been met.</t>
  </si>
  <si>
    <t>3 months</t>
  </si>
  <si>
    <t>Unfilled</t>
  </si>
  <si>
    <t>2 years</t>
  </si>
  <si>
    <t>5 years</t>
  </si>
  <si>
    <t>10 years</t>
  </si>
  <si>
    <t>Years Completed</t>
  </si>
  <si>
    <t>0  to 3</t>
  </si>
  <si>
    <t>4 to 6</t>
  </si>
  <si>
    <t>7 to 10</t>
  </si>
  <si>
    <t>11+</t>
  </si>
  <si>
    <t>40 hr. work week</t>
  </si>
  <si>
    <t>Regularly sheduled employees less than 40 hrs. accrue on a pro-rated basis. Max accrual for 40 hr. work week 1040 and pro-rated for regular part-time employees</t>
  </si>
  <si>
    <t>Casual part-time and seasonal employees are not eligible to accrue sick leave benefits</t>
  </si>
  <si>
    <t>No payment of accrued sick leave  shall be made upon termination of employment.</t>
  </si>
  <si>
    <t>http://www.city-data.com/county/Wabasha_County-MN.html</t>
  </si>
  <si>
    <t>Hours earned per pay period (40 hr. work week)</t>
  </si>
  <si>
    <t>3.69 hrs./pay period</t>
  </si>
  <si>
    <t>$19.97 to $26.29</t>
  </si>
  <si>
    <t>$25.68 to $33.82</t>
  </si>
  <si>
    <t>$35.19 to $46.33</t>
  </si>
  <si>
    <t>Employee may carry a maximum of 240 hrs. of unused vacaction on the last pay date of the calendar year, part-time eligible employees can carry over at a pro-rated basis</t>
  </si>
  <si>
    <t>Less than 40 hrs./week accrued at pro-rated amount</t>
  </si>
  <si>
    <t>Medical, Dental, Life</t>
  </si>
  <si>
    <t>Job Classification completed in January 2018 by Springsted Incorporated and aligns with County pay scale and classifications</t>
  </si>
  <si>
    <t xml:space="preserve">7.5 hours per pay period (12 - 18 years) </t>
  </si>
  <si>
    <t>Max accumulation of 192 hours</t>
  </si>
  <si>
    <t>Cass</t>
  </si>
  <si>
    <t>FT</t>
  </si>
  <si>
    <t>Administrative Professional</t>
  </si>
  <si>
    <t>Tech Res. Specialist</t>
  </si>
  <si>
    <t>AIS Lake Tech</t>
  </si>
  <si>
    <t>12 paid holidays</t>
  </si>
  <si>
    <t>0-3 yrs. Service</t>
  </si>
  <si>
    <t>1 day/month</t>
  </si>
  <si>
    <t>can accrue up to 2X annual rate</t>
  </si>
  <si>
    <t>5-10 yrs. Service</t>
  </si>
  <si>
    <t>1.5 days/month</t>
  </si>
  <si>
    <t>all employees</t>
  </si>
  <si>
    <t>1 day per month</t>
  </si>
  <si>
    <t>non maximum accrual</t>
  </si>
  <si>
    <t>All unused annual leave paid back and all unused sick leave in HAS</t>
  </si>
  <si>
    <t>Notes:  Difficult calculation  as Cass SWCD has a shared services agreement with Cass County.  All employees are county employees and spend approx. 25% time on SWCD activities.</t>
  </si>
  <si>
    <t>Crow Wing SWCD</t>
  </si>
  <si>
    <t>Sick, Vacation, life ins, Deferred Comp plan, phone</t>
  </si>
  <si>
    <t>Office Manager</t>
  </si>
  <si>
    <t>Forestry Technician</t>
  </si>
  <si>
    <t>TSA 8 Facilitator/Technician</t>
  </si>
  <si>
    <t>Outreach Technician</t>
  </si>
  <si>
    <t>Conservation Specialist</t>
  </si>
  <si>
    <t>2 months</t>
  </si>
  <si>
    <t>$50 or $75</t>
  </si>
  <si>
    <t>All SWCD Board meetings or committee assignments plus any meetings approved by SWCD Board, In county $50, out of county $75</t>
  </si>
  <si>
    <t>Lake of the Woods</t>
  </si>
  <si>
    <t>Manager is a County employee that is shared with the SWCD via a JPA</t>
  </si>
  <si>
    <t xml:space="preserve">No single coverage rate established in 2020. $1,150/mnth towards family health insurance coverage.  
 $3.54/mnth life insurance
Sick, vacation, holiday leave, PERA. </t>
  </si>
  <si>
    <t>Resource Technician</t>
  </si>
  <si>
    <t>Full-Time</t>
  </si>
  <si>
    <t>15 years</t>
  </si>
  <si>
    <t>$47,732 - $59,717</t>
  </si>
  <si>
    <t>$22.86 - $28.60</t>
  </si>
  <si>
    <t>4 years</t>
  </si>
  <si>
    <t>$38,190 - $47,486</t>
  </si>
  <si>
    <t>$18.29 - $22.83</t>
  </si>
  <si>
    <t>8 years</t>
  </si>
  <si>
    <t>$34,181 - $42,616</t>
  </si>
  <si>
    <t>$16.37 - $20.41</t>
  </si>
  <si>
    <t xml:space="preserve">No health or life insurance offered.  Sick/vacation leave, PERA. </t>
  </si>
  <si>
    <t>Full time employees receive paid holidays and have the option of working Columbus Day and receiving Holiday pay for the day after Thanksgiving.</t>
  </si>
  <si>
    <t>3 hours per 80 hrs worked (0 - 2 years)</t>
  </si>
  <si>
    <t>Max Accumulation of 160 hours</t>
  </si>
  <si>
    <t>5 hours per 80 hrs worked (3 - 9 years)</t>
  </si>
  <si>
    <t>6 hours per 80 hrs worked (10 - 15 years)</t>
  </si>
  <si>
    <t>7 hours per 80 hrs worked (15+ years)</t>
  </si>
  <si>
    <t>3 hours per 80 hrs worked (any length of service)</t>
  </si>
  <si>
    <t>Max Accumulation of 240 hours</t>
  </si>
  <si>
    <t>All employees who resign in good standing shall be entitled to pay for all unused accrued annual leave, compensatory time, and one-half (1/2) of all unused accrued sick leave not to exceed one-hundred sixty (160) hours (maximum 160 hours sick leave converts to 80 hours pay.) Severance pay shall be paid to surviving spouse, dependents, or estate upon death of employee.</t>
  </si>
  <si>
    <t>http://www.city-data.com/county/Lake_of_the_Woods_County-MN.html</t>
  </si>
  <si>
    <t>West Otter Tail SWCD</t>
  </si>
  <si>
    <t>Resource Conservation Technician</t>
  </si>
  <si>
    <t>All full time &amp; part time employees</t>
  </si>
  <si>
    <t>Length of Service</t>
  </si>
  <si>
    <t>Annual Leave earned</t>
  </si>
  <si>
    <t>**After 6 years add an additional 1/2 day vacation per year until employee has worked 26 years, then employee will receive 25 working days' vacation</t>
  </si>
  <si>
    <t>1 year</t>
  </si>
  <si>
    <t>10 working days</t>
  </si>
  <si>
    <t>11 working days</t>
  </si>
  <si>
    <t>3 years</t>
  </si>
  <si>
    <t>12 working days</t>
  </si>
  <si>
    <t>13 working days</t>
  </si>
  <si>
    <t>14 working days</t>
  </si>
  <si>
    <t>**Not to exceed 192 hours</t>
  </si>
  <si>
    <t>6 years</t>
  </si>
  <si>
    <t>15 working days</t>
  </si>
  <si>
    <t>All employees at the rate of 1 day per month</t>
  </si>
  <si>
    <t>Not to exceed 120 days</t>
  </si>
  <si>
    <t>All employees who retire or whose employment is terminated shall be entitled to pay for all unused vacation &amp; comp time and 15 days of earned sick leave. Severance pay shall be paid to surviving spouse, dependents or estate upon death of employee. District secretary will report to Board in June &amp; December on accumulated benefits.</t>
  </si>
  <si>
    <t>~26,738</t>
  </si>
  <si>
    <t>http://www.city-data.com/county/Otter_Tail_County-MN.html</t>
  </si>
  <si>
    <t>Becker</t>
  </si>
  <si>
    <t>Administrator</t>
  </si>
  <si>
    <t xml:space="preserve">Office Manager </t>
  </si>
  <si>
    <t>Office Assistant</t>
  </si>
  <si>
    <t>Full Time (0.8 FTE)</t>
  </si>
  <si>
    <t>District Engineer</t>
  </si>
  <si>
    <t>Engineering Technician I</t>
  </si>
  <si>
    <t>Engineering Technician II</t>
  </si>
  <si>
    <t>Soil &amp; Water Resource Tech</t>
  </si>
  <si>
    <t>Resource Technician I</t>
  </si>
  <si>
    <t>Resource Technician II</t>
  </si>
  <si>
    <t>Program Technician</t>
  </si>
  <si>
    <t>Conservation Planning Tech</t>
  </si>
  <si>
    <t>Private Lands Biologist</t>
  </si>
  <si>
    <t>AIS Coordinator</t>
  </si>
  <si>
    <t>Agriculture Inspector</t>
  </si>
  <si>
    <t>PT Engineering Tech</t>
  </si>
  <si>
    <t>Seasonal</t>
  </si>
  <si>
    <t>PT Conservation Tech</t>
  </si>
  <si>
    <t xml:space="preserve">0-3 years..................4 hours per pay period or approximately 12 days per year </t>
  </si>
  <si>
    <t xml:space="preserve"> 3-15 years..................6 hours per pay period or approximately 18 days per year </t>
  </si>
  <si>
    <t xml:space="preserve"> 15 and over..................8 hours per pay period or approximately 24 days per year</t>
  </si>
  <si>
    <t>Permanent Part-time employees  receive vacation pay pro-rated and based on the number of hours worked during that pay period.</t>
  </si>
  <si>
    <t xml:space="preserve">4 hours per pay period or approximately 12 days per year </t>
  </si>
  <si>
    <t xml:space="preserve">Employees who have completed five (5) years of service and have honorably separated, including medical separation or retirement, shall be entitled to be paid for all unused vacation time and onehalf (1/2) of all </t>
  </si>
  <si>
    <t xml:space="preserve">unused sick leave up to four hundred (400) hours of unused sick leave. If separation occurs before five (5) years of completed service, the employee shall receive unused vacation leave only. </t>
  </si>
  <si>
    <t xml:space="preserve"> </t>
  </si>
  <si>
    <t>Nobles</t>
  </si>
  <si>
    <t>$60,996.62 - $76,862.55</t>
  </si>
  <si>
    <t>$29.33 - $36.95</t>
  </si>
  <si>
    <t>PEIP, PERA</t>
  </si>
  <si>
    <t>Does not take PEIP option/Contributes $16 to Life Insurance Policy</t>
  </si>
  <si>
    <t>$48,320.90 - $60,869.02</t>
  </si>
  <si>
    <t>$23.23 - $29.26</t>
  </si>
  <si>
    <t>100% Single HSA - PEIP</t>
  </si>
  <si>
    <t>Does not take PEIP option</t>
  </si>
  <si>
    <t>Farm Bill Tech/Buffer Tech</t>
  </si>
  <si>
    <t>Annual Leave/Sick Leave Policy</t>
  </si>
  <si>
    <r>
      <t>4/5</t>
    </r>
    <r>
      <rPr>
        <vertAlign val="superscript"/>
        <sz val="11"/>
        <color rgb="FF000000"/>
        <rFont val="Calibri"/>
        <family val="2"/>
      </rPr>
      <t>th</t>
    </r>
    <r>
      <rPr>
        <sz val="11"/>
        <color theme="1"/>
        <rFont val="Calibri"/>
        <family val="2"/>
        <scheme val="minor"/>
      </rPr>
      <t xml:space="preserve"> Time</t>
    </r>
  </si>
  <si>
    <r>
      <t>3/5</t>
    </r>
    <r>
      <rPr>
        <vertAlign val="superscript"/>
        <sz val="11"/>
        <color rgb="FF000000"/>
        <rFont val="Calibri"/>
        <family val="2"/>
      </rPr>
      <t>th</t>
    </r>
    <r>
      <rPr>
        <sz val="11"/>
        <color theme="1"/>
        <rFont val="Calibri"/>
        <family val="2"/>
        <scheme val="minor"/>
      </rPr>
      <t xml:space="preserve"> Time</t>
    </r>
  </si>
  <si>
    <t>Annual Accrual (Hours)</t>
  </si>
  <si>
    <t>Bi-Weekly Accrual (Hours)</t>
  </si>
  <si>
    <r>
      <t>1</t>
    </r>
    <r>
      <rPr>
        <vertAlign val="superscript"/>
        <sz val="11"/>
        <color rgb="FF000000"/>
        <rFont val="Calibri"/>
        <family val="2"/>
      </rPr>
      <t>st</t>
    </r>
    <r>
      <rPr>
        <sz val="11"/>
        <color theme="1"/>
        <rFont val="Calibri"/>
        <family val="2"/>
        <scheme val="minor"/>
      </rPr>
      <t xml:space="preserve"> Year</t>
    </r>
  </si>
  <si>
    <t>2-5 Years</t>
  </si>
  <si>
    <t>6-10 Years</t>
  </si>
  <si>
    <t>11-15 Years</t>
  </si>
  <si>
    <t>16-20 Years</t>
  </si>
  <si>
    <t>21+ Years</t>
  </si>
  <si>
    <t xml:space="preserve">Pre-Retirement, Full-Time Employees 
Employees who resign or whose employment is terminated shall be entitled 100% pay for unused PTO at current wage at time of separation unless released from their job for a wrongful act. Employees who resign while allegations or charges of misconduct are pending or who are terminated for misconduct shall not be entitled to any unused PTO. 
Employees in Probationary Period 
Employees who are in the probationary period and accrue PTO benefits, who are terminated or resign will forfeit their PTO benefits because regular status was not obtained. 
Retirement 
Employees shall be granted upon voluntary termination from service by retirement (retirement being defined as eligible for full benefits from Social Security or PERA) and at least 10-years of continued service to the District severance pay of: 100% of any accrued PTO, for that employee, at the rate of the employee’s current hourly rate of pay. Employees who reign/retire while charges of misconduct are pending shall not be entitled to payment for accrued PTO. 
In the event of the death of an employee, the applicable terminal pay benefits shall be paid to the estate of the employee. </t>
  </si>
  <si>
    <t xml:space="preserve">Notes: DM receives $50/month phone stipend, Wages are based on the Job Classification that was completed in 2018. 100% Single HSA (PEIP) coverage is offered to all employees. </t>
  </si>
  <si>
    <t>http://www.city-data.com/county/Nobles_County-MN.html</t>
  </si>
  <si>
    <t>Clay</t>
  </si>
  <si>
    <t>District Tech/CFO</t>
  </si>
  <si>
    <t>Water Res. Mgmt. Tech.</t>
  </si>
  <si>
    <t>District Coordinator</t>
  </si>
  <si>
    <t>District Tech/CAI</t>
  </si>
  <si>
    <t>8 hours per month -12 days (0 - 4 years)</t>
  </si>
  <si>
    <t>Max accumulation of 240 hours</t>
  </si>
  <si>
    <t>10 hours per month - 15 days (5 - 10 years)</t>
  </si>
  <si>
    <t>14 hours per month- 18 days (11 - 15 years)</t>
  </si>
  <si>
    <t>14 hours per month - 21 days (16 - 20 years)</t>
  </si>
  <si>
    <t>16 hours per month - 24 days (After 20 years)</t>
  </si>
  <si>
    <t>8 hours per month (any length of service)</t>
  </si>
  <si>
    <t>All employees who retire or whose employment is terminated are paid all unused vacation time, accumulated compensatory time, and one-half of all unused sick leave not to exceed 200 hours.</t>
  </si>
  <si>
    <t xml:space="preserve">http://www.city-data.com/county/Clay_County-MN.html </t>
  </si>
  <si>
    <t>Mahnomen</t>
  </si>
  <si>
    <t>Full-time</t>
  </si>
  <si>
    <t>Part-time</t>
  </si>
  <si>
    <t>Ind. Contract</t>
  </si>
  <si>
    <t>Buffer Technician</t>
  </si>
  <si>
    <t>$65.00/$75.00</t>
  </si>
  <si>
    <t>Local/Out of County</t>
  </si>
  <si>
    <t>1-2 years= 12 work days</t>
  </si>
  <si>
    <t>3-5 years= 15 work days</t>
  </si>
  <si>
    <t>6-9 years= 18 work days</t>
  </si>
  <si>
    <t>10-14 years= 20 work days</t>
  </si>
  <si>
    <t>15-17 years= 23 work days</t>
  </si>
  <si>
    <t>18+ years= 26 work days</t>
  </si>
  <si>
    <t>Max accumulation of 64 hours</t>
  </si>
  <si>
    <t>4 hours per pay period (any length of service)</t>
  </si>
  <si>
    <t>Upon retirement/termination/leaving, employee receives nothing for accumulated sick leave &amp; half pay for accumulated annual leave.</t>
  </si>
  <si>
    <t>http://www.city-data.com/city/Mahnomen-Minnesota.html</t>
  </si>
  <si>
    <t>Benefits/hour</t>
  </si>
  <si>
    <t>Marshall SWCD</t>
  </si>
  <si>
    <t>Field Manager</t>
  </si>
  <si>
    <t>First 2 yrs.</t>
  </si>
  <si>
    <t xml:space="preserve">3-9 years </t>
  </si>
  <si>
    <t>10-14 years</t>
  </si>
  <si>
    <t>20 working days</t>
  </si>
  <si>
    <t>over 15 years</t>
  </si>
  <si>
    <t>25 working days</t>
  </si>
  <si>
    <t xml:space="preserve">Regular Part-time employees </t>
  </si>
  <si>
    <t>Will be granted annual leave prorated basis using the same percentage of hours worked</t>
  </si>
  <si>
    <t>Full time employees are granted twelve (12) days of sick leave per year.</t>
  </si>
  <si>
    <t>Once an employee reaches an accumulative of 45 days, he/she may convert two hours</t>
  </si>
  <si>
    <t>of sick leave to 1 hour of annual leave.</t>
  </si>
  <si>
    <t xml:space="preserve">Will be granted sick leave on a prorated basis using the same percentage </t>
  </si>
  <si>
    <t>of hours worked as for full time employees.</t>
  </si>
  <si>
    <t xml:space="preserve">All employees who retire or whose employment is terminated shall be entitled pay for all unused vacation time and one half (1/2) of all unused sick leave not to exceed a combination of thirty (30) days.  This is 8 hours for full-time and pro-rated for part-time.   Severance pay shall be paid to surviving spouse, dependents, or estate upon death of employee. </t>
  </si>
  <si>
    <t>~9350</t>
  </si>
  <si>
    <t>Wilkin</t>
  </si>
  <si>
    <t>District Clerk</t>
  </si>
  <si>
    <t>All federally recognized holidays</t>
  </si>
  <si>
    <t>8 hours per month 0 - 3 years</t>
  </si>
  <si>
    <t>12 hours per month 3+ - 15 years</t>
  </si>
  <si>
    <t>16 hours per month 15+</t>
  </si>
  <si>
    <t>Max carryover at year end = 240 hours</t>
  </si>
  <si>
    <t xml:space="preserve">All employees who retire or whose employment is terminated shall be entitled to pay for all unused vacation and one-half of all sick leave not to exceed 400 hours. </t>
  </si>
  <si>
    <t xml:space="preserve">Severence pay shall be paid to surviving spouse, dependents, or estate upon death of the employee. </t>
  </si>
  <si>
    <t>http://www.city-data.com/county/Wilkin_County-MN.html</t>
  </si>
  <si>
    <t>Pennington</t>
  </si>
  <si>
    <t>No Payscale</t>
  </si>
  <si>
    <t>$800/month Health Insurance Stipend</t>
  </si>
  <si>
    <t>Water Plan Coordinator</t>
  </si>
  <si>
    <t>Seasonal Technician</t>
  </si>
  <si>
    <t>0-2 years of Service = 4 hours per pay period</t>
  </si>
  <si>
    <t>2-15 years of Service = 6 hours per pay period</t>
  </si>
  <si>
    <t>15+ years of Service = 8 hours per pay period</t>
  </si>
  <si>
    <t>Max of 240 hours can be carried over into the next fiscal year.</t>
  </si>
  <si>
    <t>Regular Full-Time = 4 hours per pay period</t>
  </si>
  <si>
    <t xml:space="preserve">Regular Part-Time = Prorated based on percent of time worked each pay period </t>
  </si>
  <si>
    <t>Max of 720 carried over into the next fiscal year.</t>
  </si>
  <si>
    <t>After accumulating 160 hours, sick leave can be converted to Annual leave at the rate of 0.5 hour per (1) hour of medical leave</t>
  </si>
  <si>
    <t>Max of 240 hours of Annual Leave</t>
  </si>
  <si>
    <t>Max of 160 hours of Sick Leave</t>
  </si>
  <si>
    <t>Regular full-time and regualur part-time are eligible and in good standing with the District</t>
  </si>
  <si>
    <t>Notes:  County Support includes all funds (State and Match) provided from the county such as CLWM, WCA, SSTS, Shoreland, Feedlot, AIS, Riparian Aid and County allocation.</t>
  </si>
  <si>
    <t>http://www.city-data.com/county/Pennington_County-MN.html</t>
  </si>
  <si>
    <t>Norman SWCD</t>
  </si>
  <si>
    <t>Part time</t>
  </si>
  <si>
    <t>0 months – 4 yrs.</t>
  </si>
  <si>
    <t>5 hours/pay period</t>
  </si>
  <si>
    <t>5+ years</t>
  </si>
  <si>
    <t>7 hours/pay period</t>
  </si>
  <si>
    <t>0 months – current</t>
  </si>
  <si>
    <t>4 hours every pay period</t>
  </si>
  <si>
    <t>Upon termination from the District by retirement, employees are paid half of accrued vacation leave and up to   240   hours of accrued sick leave.  On termination of employment by illness or death, employees are paid half of accrued vacation and up to  240   hours of accrued sick leave.</t>
  </si>
  <si>
    <t>Notes:  http://www.city-data.com/county/Norman_County-MN.html</t>
  </si>
  <si>
    <t>East Otter Tail</t>
  </si>
  <si>
    <t>Administrative Secretary</t>
  </si>
  <si>
    <t>$34,623 - $50,365</t>
  </si>
  <si>
    <t>$16.58 - $24.12</t>
  </si>
  <si>
    <t>Health Insurance/Annual Leave/Sick Leave/PERA/HSA</t>
  </si>
  <si>
    <t>Provides support for both EOT and Wadena SWCDs.</t>
  </si>
  <si>
    <t>District Tech/Irrigation Wadena</t>
  </si>
  <si>
    <t>$38,737 -$62,380</t>
  </si>
  <si>
    <t>$18.55 - $29.88</t>
  </si>
  <si>
    <t>District Tech/Irrigation EOT</t>
  </si>
  <si>
    <t>District Tech/ Wadena</t>
  </si>
  <si>
    <t>District Tech/Farm Bill - CREP</t>
  </si>
  <si>
    <t>District Tech/Assistance Shoreland</t>
  </si>
  <si>
    <t>Water Planner/Watershed Coordinator</t>
  </si>
  <si>
    <t>$43,180 - $76,297</t>
  </si>
  <si>
    <t>$20.68 - $36.54</t>
  </si>
  <si>
    <t>Joint Otter Tail and Wadena County</t>
  </si>
  <si>
    <t>Shoreland Specialist</t>
  </si>
  <si>
    <t>$47,983 - $76,297</t>
  </si>
  <si>
    <t>$22.98 - $36.54</t>
  </si>
  <si>
    <t>Covers all of Otter Tail County/ 5 years in current position</t>
  </si>
  <si>
    <t>Irrigation/Nutrient Management Specialist</t>
  </si>
  <si>
    <t>Certified Crop Advisor Status</t>
  </si>
  <si>
    <t>Area Certification Specialist</t>
  </si>
  <si>
    <t>$58,694 -$92,321</t>
  </si>
  <si>
    <t>$28.11 - $44.22</t>
  </si>
  <si>
    <t>Funded through JPA with MDA - NRCS employee with 30 + years of expereince</t>
  </si>
  <si>
    <t>Assistant Manager/Forestry Tech</t>
  </si>
  <si>
    <t>$53,140 - $76,297</t>
  </si>
  <si>
    <t>$25.45 - $36.54</t>
  </si>
  <si>
    <t>3 years in Assistant Manager role.</t>
  </si>
  <si>
    <t>$71,016 - $110,645</t>
  </si>
  <si>
    <t>$34.01 - $52.99</t>
  </si>
  <si>
    <t>Manager of both EOT and Wadena SWCDs.</t>
  </si>
  <si>
    <t>All full-time and part-time employees shall be entitled to earn vacation leave at the rate designated in the following schedule. One hundred twenty five (125) actual days worked in one calendar year will constitute a qualifying year of service for the purpose of calculating vacation for subsequent years. Any unused vacation time which the employee has earned when he/she is separated from District service shall be paid to the employee according to the employee’s final hourly wage rate.
Tentative annual leave schedule requests should be submitted to the District Manager or the Board Personnel Committee during the employee’s evaluation period. Said schedule will be flexible and the employee may borrow days from scheduled weeks with the permission of the District Manager. Employees in probationary status may not take annual leave without prior approval from the District Manager or the Personnel Committee.
Employees are encouraged to use their vacation leave each year since vacations provide a necessary period of rest, relaxation, and refreshment. A maximum of 120 hours (15 days) of unused vacation may be carried over from the preceding year. Special requests for additional carryover can be submitted to the Distrcit Manager and/or Personnel Committee.
Earned Vacation Schedule
Qualified Year Number of hours/annually
0-4 80 (2 weeks annually)
5-10 120 (3 weeks annually)
11-15 160 (4 weeks annually)
16+ 200 (5 weeks annually)
Pay for vacation periods shall be at the employee’s regular wage rate.</t>
  </si>
  <si>
    <t>Sick leave is a privilege to be used only when a valid need arises. Sick leave is defined as an absence necessitated by the inability to perform duties of his or her position by reason of the employee or the employee’s child suffering from an illness or injury; by necessity of medical, optical, or dental care for the employee or employee’s child; or by exposure to contagious disease under circumstances where the health of the employees with whom associated or members of the public necessarily dealt with would be endangered by attendance to duty. For purposes of this section, the term “child” will be defined as an individual under 18 years of age or an individual under age 20 who is still attending secondary school..
Employees may request unused sick leave, annual leave or unpaid leave up to a maximum of three consecutive (3) days for care of family members defined as parents, brothers, sisters (including in-laws), grandparents of employee and /or spouse, and grandchildren.
All full-time employees of the District are entitled to earn sick leave at the rate of one (1) day for each month worked for use in the current year. They will be allowed to accumulate unused sick leave to a maximum of sixty (60) days. Unused sick leave will not be bought down nor will compensation be paid in lieu of sick leave not used.
Part-time employees are also entitled to sick leave benefits at the same rate but will be accumulated on a prorated basis. Twenty two (22) eight (8) hour days will constitute one (1) working month. This may be accumulated to a maximum of (60) days.
Employees claiming sick leave may be required to file competent written evidence that they have been absent as authorized. Each employee shall be held accountable for the reasonable, prudent, and bona fide use of sick leave privileges.
The employee must notify the District office in advance when possible of the need for leave or at the earliest possible moment. Preferably this should be done within one (1) hour of the opening of regular office hours.
Employees are responsible for reasonable, prudent, and bona fide use of sick leave privileges. Claiming sick leave when fit, except as provided in this section, may be cause for disciplinary action, including cancellation of sick leave benefits, suspension, demotion or termination.It will not be necessary to use sick leave for dental care unless unusual absences are necessary or the employee is required to be hospitalized.
The use of sick leave for routine dental or medical appointments for the employee or employee’s spouse, child, or parent is not required unless the appointments total more than three hours in any given month. This provision does not apply to part-time employees.
No sick leave will be allowed for illness, injury, or physical inability of job performance resulting from misconduct on the job.</t>
  </si>
  <si>
    <t>All employees who resign or retire shall be entitled to pay for unused vacation time and compensatory time. Any unused sick leave will be forfeited. All employees whose employment is terminated for cause shall not be entitled to pay for unused vacation or sick leave time.</t>
  </si>
  <si>
    <t>Notes: $60,000 general allocation, $60,000 shoreland program, $56,000 Buffer program, $24,000 Ag Inspector, $18,200 District Capacity Cost-share match</t>
  </si>
  <si>
    <r>
      <rPr>
        <sz val="11"/>
        <color rgb="FFF1F1F1"/>
        <rFont val="Calibri Light"/>
        <family val="2"/>
      </rPr>
      <t>2020 SWCD Wage and Benefit Survey Report</t>
    </r>
  </si>
  <si>
    <r>
      <rPr>
        <b/>
        <u/>
        <sz val="11"/>
        <rFont val="Calibri Light"/>
        <family val="2"/>
      </rPr>
      <t>SWCD</t>
    </r>
  </si>
  <si>
    <r>
      <rPr>
        <b/>
        <u/>
        <sz val="11"/>
        <rFont val="Calibri Light"/>
        <family val="2"/>
      </rPr>
      <t>Area</t>
    </r>
  </si>
  <si>
    <r>
      <rPr>
        <b/>
        <u/>
        <sz val="11"/>
        <rFont val="Calibri Light"/>
        <family val="2"/>
      </rPr>
      <t>Position</t>
    </r>
  </si>
  <si>
    <r>
      <rPr>
        <b/>
        <u/>
        <sz val="11"/>
        <rFont val="Calibri Light"/>
        <family val="2"/>
      </rPr>
      <t>Full/Part Time</t>
    </r>
  </si>
  <si>
    <r>
      <rPr>
        <b/>
        <u/>
        <sz val="11"/>
        <rFont val="Calibri Light"/>
        <family val="2"/>
      </rPr>
      <t>Years of Service</t>
    </r>
  </si>
  <si>
    <r>
      <rPr>
        <b/>
        <u/>
        <sz val="11"/>
        <rFont val="Calibri Light"/>
        <family val="2"/>
      </rPr>
      <t>Salary Range (Annual)</t>
    </r>
  </si>
  <si>
    <r>
      <rPr>
        <b/>
        <u/>
        <sz val="11"/>
        <rFont val="Calibri Light"/>
        <family val="2"/>
      </rPr>
      <t>Salary Range (Hourly)</t>
    </r>
  </si>
  <si>
    <r>
      <rPr>
        <b/>
        <u/>
        <sz val="11"/>
        <rFont val="Calibri Light"/>
        <family val="2"/>
      </rPr>
      <t>2020 Wage (Hourly)</t>
    </r>
  </si>
  <si>
    <r>
      <rPr>
        <b/>
        <u/>
        <sz val="11"/>
        <rFont val="Calibri Light"/>
        <family val="2"/>
      </rPr>
      <t>Benefits Offered</t>
    </r>
  </si>
  <si>
    <r>
      <rPr>
        <b/>
        <u/>
        <sz val="11"/>
        <rFont val="Calibri Light"/>
        <family val="2"/>
      </rPr>
      <t>Total Benefits Package Expense (Annual)</t>
    </r>
  </si>
  <si>
    <r>
      <rPr>
        <b/>
        <u/>
        <sz val="11"/>
        <rFont val="Calibri Light"/>
        <family val="2"/>
      </rPr>
      <t>Benefits/Hour</t>
    </r>
  </si>
  <si>
    <r>
      <rPr>
        <b/>
        <u/>
        <sz val="11"/>
        <rFont val="Calibri Light"/>
        <family val="2"/>
      </rPr>
      <t>Notes</t>
    </r>
  </si>
  <si>
    <t>Red Lake County</t>
  </si>
  <si>
    <t>PT</t>
  </si>
  <si>
    <t>$                        -</t>
  </si>
  <si>
    <r>
      <rPr>
        <b/>
        <u/>
        <sz val="11"/>
        <rFont val="Calibri"/>
        <family val="2"/>
      </rPr>
      <t>Leave</t>
    </r>
  </si>
  <si>
    <t>10 plus 2 Floating Holidays</t>
  </si>
  <si>
    <t>All full-time regular employees shall be eligible for vacation at the current rate listed below.  Newly hired employees will not be eligible to utilize vacation benefits until the probationary period has expired.</t>
  </si>
  <si>
    <t>Thereafter, vacation shall be provided in accordance with the following schedule, provided that the employee is on compensated payroll status, or approved military leave:</t>
  </si>
  <si>
    <t>0 – 3 years</t>
  </si>
  <si>
    <t>80 hours per year</t>
  </si>
  <si>
    <t>4 – 9 years</t>
  </si>
  <si>
    <t>120 hours per year</t>
  </si>
  <si>
    <t>10-15 years</t>
  </si>
  <si>
    <t>160 hours per year</t>
  </si>
  <si>
    <t>15 +</t>
  </si>
  <si>
    <t>200 hours per year</t>
  </si>
  <si>
    <t>Regular part-time employees, working at least half time, shall earn vacation benefits in accordance with the above schedule on a pro-rated basis.</t>
  </si>
  <si>
    <t>When continuous length of service reaches a point entitling the employee to the next higher rate of vacation accrual, the new rate will commence on the first day of the pay period following the date of eligibility.</t>
  </si>
  <si>
    <t>Sick leave shall be earned by full-time employees at the rate of (13) days (104 hours) per year. A person employed on a regular part-time basis, of at least 20 hours per week,</t>
  </si>
  <si>
    <t>shall accrue sick leave prorated in accordance with the actual hours worked.  Sick leave benefits, when authorized, shall be paid at the employee’s base rate of pay.</t>
  </si>
  <si>
    <t>Regular full-time and part-time employees shall be eligible for severance compensation upon retirement, death, resignation, or layoff in accordance with the following conditions:</t>
  </si>
  <si>
    <t>1. The employee shall have been employed by the District for at least five (5) years and shall have resigned in good standing as defined in Section III, Termination.</t>
  </si>
  <si>
    <t>2. Severance compensation shall not exceed (160) hours of unused sick leave and (160) hours of annual leave.  Unused sick leave combined with accrued vacation shall not exceed three hundred twenty (320) hours (40 days).</t>
  </si>
  <si>
    <t>The District reserves the right not to pay severance compensation if an employee is terminated for cause.</t>
  </si>
  <si>
    <t>3. In the event severance compensation is due an employee as the result of death, the death benefits shall be paid to the surviving spouse or the employee's estate.</t>
  </si>
  <si>
    <t>4. All earned vacation time shall be dispersed upon termination.  Payment for vacation or other severance may be withheld if the employee is in any way indebted to the District or in possession of District equipment</t>
  </si>
  <si>
    <t>or property.  Non exempt employees shall receive all earned compensatory time upon termination.</t>
  </si>
  <si>
    <r>
      <rPr>
        <u/>
        <sz val="11"/>
        <color rgb="FF0462C1"/>
        <rFont val="Calibri"/>
        <family val="2"/>
      </rPr>
      <t>http://www.city-data.com/county/Red_Lake_County-MN.htm</t>
    </r>
    <r>
      <rPr>
        <sz val="11"/>
        <color rgb="FF0462C1"/>
        <rFont val="Calibri"/>
        <family val="2"/>
      </rPr>
      <t>l</t>
    </r>
  </si>
  <si>
    <r>
      <rPr>
        <b/>
        <u/>
        <sz val="11"/>
        <rFont val="Calibri Light"/>
        <family val="2"/>
      </rPr>
      <t>Supervisors</t>
    </r>
  </si>
  <si>
    <t>Roseau</t>
  </si>
  <si>
    <t>Health/Life/Dental</t>
  </si>
  <si>
    <t>$750/mo.</t>
  </si>
  <si>
    <t>WaterPlan Coordinator</t>
  </si>
  <si>
    <t>District Admin. Assistant</t>
  </si>
  <si>
    <t>Permanent full-time employees will be granted vacation and sick leave at the following rate of employment with the District:</t>
  </si>
  <si>
    <t>Annual leave up to a maximum 240 hours can be carried over into the following year.</t>
  </si>
  <si>
    <t xml:space="preserve">All permanent full-time and permanent part-time employees of the District are entitled to accrue sick leave at the same rate as vacation.  Sick leave may be accumulated to a maximum of 720 hours for an employee. </t>
  </si>
  <si>
    <t>All employees who retire or whose employment is terminated in good standing shall be entitled to regular pay for all unused vacation time and half (1/2) of all unused sick leave not to exceed 360 hours.</t>
  </si>
  <si>
    <t>Severance pay shall be paid to surviving spouse, dependents, or estate upon death of an employee.</t>
  </si>
  <si>
    <t>www.co.roseau.mn.us</t>
  </si>
  <si>
    <t>Steele</t>
  </si>
  <si>
    <t>21.88-35.74</t>
  </si>
  <si>
    <t>Medical, Dental, Life, H.S.A, Paid Annual &amp; Sick Leave</t>
  </si>
  <si>
    <t>Cost of leave based on leave used in 2019</t>
  </si>
  <si>
    <t>16.73-27.32</t>
  </si>
  <si>
    <t>Admin. Assistant</t>
  </si>
  <si>
    <t>14.31-23.37</t>
  </si>
  <si>
    <t xml:space="preserve">Cottonwood </t>
  </si>
  <si>
    <t>District Admimistrator</t>
  </si>
  <si>
    <t>Farmbill Assist/Prog Tech</t>
  </si>
  <si>
    <t>Watershed Technician</t>
  </si>
  <si>
    <t>GBERBA Area 6 Cert Spec</t>
  </si>
  <si>
    <t>Prog Tech/Feedlot Tech</t>
  </si>
  <si>
    <t>Admin Program Assist</t>
  </si>
  <si>
    <t>15th year worked and over 20 days per year</t>
  </si>
  <si>
    <t>8 hours of sick leave will be earned for each calendar month of employment</t>
  </si>
  <si>
    <t xml:space="preserve">Sick pay is 70% of accumulated hours of sick leave. </t>
  </si>
  <si>
    <t>Annual leave is 100%of hours accumulated for vacation and compensatory time</t>
  </si>
  <si>
    <t>Health Insurance is provided on a case by case basis depending on funding                                    Total Revenue for 2019 -  $750,050.00 Total Expenditures for 2019 - $676,271.00</t>
  </si>
  <si>
    <t>Annual leave is calculated according to years of employment</t>
  </si>
  <si>
    <t>1-2 years</t>
  </si>
  <si>
    <t>10 days</t>
  </si>
  <si>
    <t>2-5 years</t>
  </si>
  <si>
    <t>12 days</t>
  </si>
  <si>
    <t>5-9 years</t>
  </si>
  <si>
    <t>14 days</t>
  </si>
  <si>
    <t>9-14 years</t>
  </si>
  <si>
    <t>16 days</t>
  </si>
  <si>
    <t>0-1 years</t>
  </si>
  <si>
    <t>6 days</t>
  </si>
  <si>
    <t>Notes: Total budget includes operating expenses only.</t>
  </si>
  <si>
    <t xml:space="preserve">Except as otherwise provided, severance pay is the payment upon termination of employment or retirement, whichever occurs first, of the full amount of unused accrued PTO as well as two (2) weeks’ severance pay.  The amount of pay will be based on the current rate of pay at the time of termination.  All severance pay will be contributed to the employees Health Care Savings Plan, if a plan exists or directly to the employee if a plan does not exist (i.e. part time employees). </t>
  </si>
  <si>
    <t>None (Was replaced with a short term and long term disability benefits)</t>
  </si>
  <si>
    <t>180 hours per year (11 - 15 years)</t>
  </si>
  <si>
    <t>140 hours per year (6 - 10 years)</t>
  </si>
  <si>
    <t>240 hours per year (21+  years)</t>
  </si>
  <si>
    <t>120 hours per year (3 - 5 years)</t>
  </si>
  <si>
    <t>220 hours per year (16 - 20 years)</t>
  </si>
  <si>
    <t>100 hours per year (0 - 2 years)</t>
  </si>
  <si>
    <t>Health, Dental, Short and long term disability insurance, Life Insurance, PERA</t>
  </si>
  <si>
    <t>$20.83 - ~</t>
  </si>
  <si>
    <t>Farm Bill Technician</t>
  </si>
  <si>
    <t>$16.72 - ~</t>
  </si>
  <si>
    <t>Water Plan Technician</t>
  </si>
  <si>
    <t>$28.47 - ~</t>
  </si>
  <si>
    <t>Benton</t>
  </si>
  <si>
    <t>76.0 (March 2019)</t>
  </si>
  <si>
    <t>http://www.city-data.com/county/Chippewa_County-MN.html</t>
  </si>
  <si>
    <t>12,405 (in 2016)</t>
  </si>
  <si>
    <t>All employees upon leaving employment in good standing, either by resignation, death or otherwise, prior to the normal retirement date, or whose employement is terminated shall be entitled to severance pay. Severance pay shall include the payment of accumulated annual leave at the current rate of wage at separation not to exceed 240 hours. If an employee terminates employement due to illness, or at death, up to 400 hours of sick leave (if accrued) shall be paid. Any employee who terminated employment other than illness or death and terminates employment voluntarily, shall forfeit all sick days.
All employees upon leaving employement in good standing on or subsequent to the noraml retirment date shall be entitled to severance pay. The normal retirement date is defined under PERA and/or Social Security and to be eligible the employee must have am inimum of 10 years of continued years of service for the district .Retirment at age sixty-two or over, the employee shall be paid for up to 400 hours of accumulated sick leave (if accrued) and up to 240 hours of accumulated annual leave hours. In the event that a retired or terminated employee dies before the severance pay has been disbursed, that balance due shall be paid to a named beneficiary, or lacking same, to the deceased estate.</t>
  </si>
  <si>
    <t>When you need to use sick leave, you are required to notify the district manager no later than 8:30 a.m. of each day you will be absent from work. Failure to comply with this requirement may result in payroll deduction for the time taken.
For the purpose of accruing sick leave employees starting employment before the 15th of the month shall be considered to have started on the first of the month and employees starting on the 15th of the month or after shall be considered to have started on the first of the next month. 
Sick leave will be prorated for regular part-time employees on a basis of every twenty hours worked equals one hours of sick leave earned.
A doctor's statment is required for continuous leave of more than four days.</t>
  </si>
  <si>
    <t>Sick leave will be allowed for any of the following:
personal illness (including maternity/paternity leave)
personal medical appointments
accident not occurfring on the job
child care/illness
serious medical emergency of immediate family. Immediate family meaning: employee's spouse, children, parents, siblings, grandparents, grandchildren, spouse's parents, spouse's siblings, and spouse's children.</t>
  </si>
  <si>
    <t>Sick leave will be accumulated at the rate of 8 hours per month, which may accumulate to a total of 400 hours.</t>
  </si>
  <si>
    <t>For the purpose of accruing annual leave employees starting employment before the 15th of the month shall be considered to have started on the first of the month and employees starting on the 15th of the month or after, shall be considered to have started on the first of the next month.
Probationary employees will earn annual leave, but use will be restricted until the end of the probationary period.</t>
  </si>
  <si>
    <t>Annual leave is earned per month in the following manner:
0-5 years          8 hours
6-10 years          10 hours
11-15 years          12 hours
16-19 years          14 hours
20+ years          16 hours
Unused annual leave may be accumulated for use in succeeding years. The maximum number of annual leave hours an employee may carry over into the New Year (January) is 240 hours. Annual leave in excess of the limitation by the end of the year will be lost, unless the board makes an exception for special reasons. Annual leave is charged in units of one half or more hours. As an employee, you are expected to plan your vacations as far in advance as possible. If an employee wishes to take more than two weeks straight of annual leave then he or she must have board approval prior to taking the vacation.</t>
  </si>
  <si>
    <t>Company Paid:Single health insurance, vision, LTD, PERA, VEBA and life.
Employee Paid: Health, dental, life, STD, vision, Aflac.</t>
  </si>
  <si>
    <t>40 hours/wk</t>
  </si>
  <si>
    <t>32 hours/wk</t>
  </si>
  <si>
    <t>Office &amp; Financial Coordinator</t>
  </si>
  <si>
    <t>Technical Manager</t>
  </si>
  <si>
    <t>Chippewa</t>
  </si>
  <si>
    <t xml:space="preserve">http://www.city-data.com/county/Douglas_County-MN.html </t>
  </si>
  <si>
    <t>Deposited into HSA.</t>
  </si>
  <si>
    <t xml:space="preserve">upto 50 hours and 50% of accrued sick leave not to exceed fifty (50) days (based on an 8 hour day. </t>
  </si>
  <si>
    <t xml:space="preserve">All District employees who refer or whose employment is terminated in good standing shall be entitled to severance pay in the form of regular pay for all unused accrued vacationleave, accrued compensatory time </t>
  </si>
  <si>
    <t>A doctor's statement is required for continous sick leave for more than three (3) days.  Sick heave hours are paid as all employees regular wage.</t>
  </si>
  <si>
    <t xml:space="preserve">Sick leave for all full time employees of the District are entitled to accumulate sic leave benefits a the rate of four (4) hours per pay period.  </t>
  </si>
  <si>
    <t>8 Hours Per Pay Period (15 and over)       Max accumulation of 240</t>
  </si>
  <si>
    <t>6 Hours Per Pay Period (3-15 Years</t>
  </si>
  <si>
    <t>4 hours Per Pay Period (0-3 Years</t>
  </si>
  <si>
    <t xml:space="preserve">Health Insurance, Life Insurance &amp; Dental upto $1200 and HSA- $480.30 </t>
  </si>
  <si>
    <t>PEIP Insurance</t>
  </si>
  <si>
    <t>Watershed Planner</t>
  </si>
  <si>
    <t>2 Years</t>
  </si>
  <si>
    <t>Water Planner/Land Use Technician</t>
  </si>
  <si>
    <t>4 Years</t>
  </si>
  <si>
    <t>3Years</t>
  </si>
  <si>
    <t>Education Coordinator</t>
  </si>
  <si>
    <t>9 Years</t>
  </si>
  <si>
    <t>District Secretary</t>
  </si>
  <si>
    <t>31 years</t>
  </si>
  <si>
    <t>Douglas</t>
  </si>
  <si>
    <t>Total Benefits Package Expense (Monthly)</t>
  </si>
  <si>
    <t>Kandiyohicounty.org</t>
  </si>
  <si>
    <t>FICA, Medicare,PERA,Insurance</t>
  </si>
  <si>
    <t>full</t>
  </si>
  <si>
    <t>Technican</t>
  </si>
  <si>
    <t>Office Corrdinator</t>
  </si>
  <si>
    <t>Kandiyohi</t>
  </si>
  <si>
    <t>Notes:  Meeker SWCD contracts with Meeker County for Feedlot, Ag Weed and WCA services.  $79,000 of the County Support is to that end.</t>
  </si>
  <si>
    <t>Employees with five (5) or more years of service, upon retirement or separation of employment, except dismissal for cause, shall be granted, as severance pay seventy-five percent (75%) of their regular sick leave accrued to their credit up to a maximum of $3,000 paid according to the level and step at the time of separation.  All earned vacation time shall be paid within two (2) weeks after termination.</t>
  </si>
  <si>
    <t>Severance Compensation   (excerpt)</t>
  </si>
  <si>
    <t>1 day maximum</t>
  </si>
  <si>
    <t xml:space="preserve">          brother-in-law, or a ward of the employee's household</t>
  </si>
  <si>
    <t xml:space="preserve">     Grandparent, grandchild, father-in-law, mother-in-law, sister-in-law, </t>
  </si>
  <si>
    <t>3 days maximum</t>
  </si>
  <si>
    <t xml:space="preserve">     Parent or sibling</t>
  </si>
  <si>
    <t>5 days maximum</t>
  </si>
  <si>
    <t xml:space="preserve">     Spouse or child</t>
  </si>
  <si>
    <t>Days may be taken with compensation in the event of the death of a family member, to the maximum of five (5) days, according to the following schedule:</t>
  </si>
  <si>
    <t>Funeral Leave Policy</t>
  </si>
  <si>
    <t>Sick leave can accumulate to 120 days (960 hours), after 120 days are accumulated, one-half of the days earned each year may be taken as annual leave in the year it is earned.</t>
  </si>
  <si>
    <t>Regular full-time employees shall earn sick leave at the rate of eight (8) hours per month.  Regular part-time employees will earn 0.0462 hours of sick leave for every compensated hour worked.</t>
  </si>
  <si>
    <t>Sick Leave Policy                          (excerpt)</t>
  </si>
  <si>
    <t>Vacation leave shall not accumulate in excess of 240 hours.  Any accumulation beyond the maximum shall be forfeited.</t>
  </si>
  <si>
    <t xml:space="preserve">.1038 hours per hour worked </t>
  </si>
  <si>
    <t>18 hours per month</t>
  </si>
  <si>
    <t xml:space="preserve">     20 or more years of service</t>
  </si>
  <si>
    <t>.0808 hours per hour worked</t>
  </si>
  <si>
    <t>14 hours per month</t>
  </si>
  <si>
    <t xml:space="preserve">     15 years but less than 20 years of completed service</t>
  </si>
  <si>
    <t>.0693 hours per hour worked</t>
  </si>
  <si>
    <t>12 hours per month</t>
  </si>
  <si>
    <t xml:space="preserve">     12 years but less than 15 years of completed service</t>
  </si>
  <si>
    <t>.0577 hours per hour worked</t>
  </si>
  <si>
    <t>10 hours per month</t>
  </si>
  <si>
    <t xml:space="preserve">     6 years but less than 12 years of completed service</t>
  </si>
  <si>
    <t>.0462 hours per hour worked</t>
  </si>
  <si>
    <t>8 hours per month</t>
  </si>
  <si>
    <t xml:space="preserve">     Less than 6 years of completed service</t>
  </si>
  <si>
    <t>Part Time Employees</t>
  </si>
  <si>
    <t>Full Time Employees</t>
  </si>
  <si>
    <t>All full-time, regular employees shall be eligible for and accrue vacation at their current rate of pay.  Newly-hired employees will not accrue vacation during the first six months of their probationary period.  Upon successful completion of the first six months of their probationary period, the employee will be credited with six (6) days of vacation.  Accumulation shall be on a monthly basis in accordance with the following schedule:</t>
  </si>
  <si>
    <t>Annual Leave Policy     (excerpt)</t>
  </si>
  <si>
    <t>P</t>
  </si>
  <si>
    <t>F</t>
  </si>
  <si>
    <t>Asst. Feedlot Off./Ag Weed Insp</t>
  </si>
  <si>
    <t>District Conservationist</t>
  </si>
  <si>
    <t>All employees receive annual, sick and funeral leave; holiday pay; PERA and a portion of health insurance paid.  Dental insurance is available at employee expense. Benefit Package Expense quoted here is for health insurance only.</t>
  </si>
  <si>
    <t xml:space="preserve">F </t>
  </si>
  <si>
    <t>Meeker</t>
  </si>
  <si>
    <t>An employee who leaves the employ of the SWCD in good standing  (minimum notice and has been with the District a minimum of 10 years), shall receive  severance payment of up to  25% of hours of unused sick leave in addition to any unused vacation leave.  Employees that have been  with the District for 25 years or more and leave in good standing, shall receive up to 500  hours of accrued unused sick leave and any unused accrued Vacation Leave.  All employees eligible for the severance pay will have the Sick Leave portion of their severance payment deposited into their individual Post Retirement Health Care Savings Plan (HCSP) account.  The remaining dollars will be paid in a lump payment to the employee and be subject to all withholdings.  Employees not participating in Post Retirement Health Care Savings Plans, but meeting the experience requirements  will only be eligible for a lump sum payment not to exceed $2,000.00 to be paid at the next payroll period, subject to all withholdings.</t>
  </si>
  <si>
    <t>The maximum carry-over of sick leave from one year to the next per employee shall be 800 hours. Any employee carrying over 400 hours at the end of a calendar year, and has been with the District for more than 10 years, will deposit one-week or forty hours of sick leave pay into their Post-Retirement Health Care Savings Plan.  Any employee carrying over 500 hours at the end of a calendar year, and has been with the District for 20 years or more, will deposit two weeks, or eighty hours of sick leave pay into their Post-Retirement Health Care Savings Plan.</t>
  </si>
  <si>
    <t>16 hours per month (21-24 years)</t>
  </si>
  <si>
    <t>14 hours per month (16 - 20 years)</t>
  </si>
  <si>
    <t>12 hours per month (11 - 15 years)</t>
  </si>
  <si>
    <t>10 hours per month (6 - 10 years)</t>
  </si>
  <si>
    <t>The maximum vacation time that may be carried over at the end of the year shall be 240 hours.</t>
  </si>
  <si>
    <t>8 hours per month (0 - 5 years)</t>
  </si>
  <si>
    <t>Committee assignments plus any meetings approved by SWCD Board</t>
  </si>
  <si>
    <t>All SWCD Board meetings</t>
  </si>
  <si>
    <t>$406.79/Pay Period Taxable Fringe &amp; 7.5% PERA</t>
  </si>
  <si>
    <t>23.00-39.58</t>
  </si>
  <si>
    <t>17.39-33.11</t>
  </si>
  <si>
    <t>Water Plan &amp; ACUB Coordinator</t>
  </si>
  <si>
    <t>17.39-33.09</t>
  </si>
  <si>
    <t>Administrative Assistant/Bookkeeper</t>
  </si>
  <si>
    <t>22.00-41.88</t>
  </si>
  <si>
    <t>Lead Technician</t>
  </si>
  <si>
    <t>28.96-46.84</t>
  </si>
  <si>
    <t>Notes: This includes pass thru for Local Water Management, Wetland Conservation Act and the match amounts from the County.  The match amount of the Capacity grant and the appropriation of $62,100.</t>
  </si>
  <si>
    <t>Payout of all compensatory time if allowed</t>
  </si>
  <si>
    <t xml:space="preserve">Payout of all vacation </t>
  </si>
  <si>
    <t>Upon departure from the SWCD there is no payment of accrued sick leave</t>
  </si>
  <si>
    <t>No maximum accrual per this policy</t>
  </si>
  <si>
    <t xml:space="preserve">4 hours per pay period accrual </t>
  </si>
  <si>
    <t>240 maximum carry over at calendar year end</t>
  </si>
  <si>
    <t xml:space="preserve">30 days carryover maximum </t>
  </si>
  <si>
    <t>8 hours accrue per pay period</t>
  </si>
  <si>
    <t>208 hours-26 days Annual Accrual</t>
  </si>
  <si>
    <t>6 hours accrue per pay period</t>
  </si>
  <si>
    <t>156 hours-19.5 days Annual Accrual</t>
  </si>
  <si>
    <t>3-14 years</t>
  </si>
  <si>
    <t xml:space="preserve">26 days carryover maximum </t>
  </si>
  <si>
    <t>4 hours accrue per pay period</t>
  </si>
  <si>
    <t>104 hours-13 days Annual Accrued</t>
  </si>
  <si>
    <t>0-2 years</t>
  </si>
  <si>
    <t>vacation, sick, PERA, FICA, Medicare, health stipend</t>
  </si>
  <si>
    <t>Fulltime</t>
  </si>
  <si>
    <t>Farmbill Technician</t>
  </si>
  <si>
    <t>Sales Program Technician</t>
  </si>
  <si>
    <t>6 plus 5 years previous service</t>
  </si>
  <si>
    <t>Pope</t>
  </si>
  <si>
    <t>All employees who have more than three years of service and who retire, resign, or whose employment is terminated shall be entitled to receive pay for all unused vacation time and one-half of all sick leave not to exceed 50 days or 400 hours, based on an eight hour day.  Severance will not be granted to employees with less than three years of service or to those whose employment ends during a probationary period.</t>
  </si>
  <si>
    <t>All full-time employees of the District are entitled to accumulate sick leave benefits at the rate of four hours per pay period.  Accumulated sick leave shall not exceed 800 hours.
All permanent part-time employees of the District are entitled to accumulate sick leave benefits at the rate of one (half time or less) or two (more than half time) hours per pay period.  Accumulated sick leave shall not exceed 200 (half time or less) or 400 (more than half time) hours.</t>
  </si>
  <si>
    <t>Annual leave time will be accrued by full-time employees based on years of service as follows:
0-3 years service - 4 hours per pay period (13 days/year), years 1-3
4-15 years service - 6 hours per pay period (19.5 days/year), years 4-14
15+ years service - 8 hours per pay period (26 days/year), 15+ years
Permanent part-time employees will accrue annual leave time up to 2 (half time or less) or up to 6 (more than half time) hours per pay period.
Employees may carry forward up to 240 hours (30 days) of annual leave at the end of any calendar year to the next calendar year.  Annual leave hours in excess of 240 at January 1 shall be forfeited. Temporary part-time or seasonal employees do not have annual or sick leave benefits.</t>
  </si>
  <si>
    <t>Health ins stipend</t>
  </si>
  <si>
    <t>Education &amp; Promotion</t>
  </si>
  <si>
    <t>vacant</t>
  </si>
  <si>
    <t>Health insurance</t>
  </si>
  <si>
    <t>Assistant Technician</t>
  </si>
  <si>
    <t>Stevens</t>
  </si>
  <si>
    <t xml:space="preserve">All district employees who retire or whose employment is terminated in good standing shall be entitled to severance pay in the form of regular pay for all unused accrued annual leave, 
accrued compensatory time, and 50% of accrued sick leave. In the event that the benefits due is a result of an employee's death, severance pay shall be paid to the surviving spouse, dependents, or estate. </t>
  </si>
  <si>
    <t xml:space="preserve">Max accumulation is 800 hours. </t>
  </si>
  <si>
    <t>7 hours per pay period (15-20 years of service)</t>
  </si>
  <si>
    <t>6 hours per pay period (10-15 years of service)</t>
  </si>
  <si>
    <t>5 hours per pay period (5-10 years of service)</t>
  </si>
  <si>
    <t>Max carryover of 240 hours per year.</t>
  </si>
  <si>
    <t>8 hours per pay period (20+ years of service)</t>
  </si>
  <si>
    <t>4 hours per pay period (0-5 years of service)</t>
  </si>
  <si>
    <t>$750 / month cash
 taxable fringe</t>
  </si>
  <si>
    <t>Swift</t>
  </si>
  <si>
    <t>http://www.city-data.com/county/Todd_County-MN.html</t>
  </si>
  <si>
    <t>Notes:  Todd County provides Todd SWCD vehicles, office space, HR, accounting package, office supplies, technology servies, IT Services</t>
  </si>
  <si>
    <t>Eligible for PERA retirement benefits: 100%</t>
  </si>
  <si>
    <t>Beginning 21 years and over: 60%</t>
  </si>
  <si>
    <t>0-20 years: 40%</t>
  </si>
  <si>
    <t>An employee who leaves the employ of the Employer shall receive accumulated unused sick leave as severance pay as follows:</t>
  </si>
  <si>
    <t>Maximum carryover of sick time from one year to the next year is 1,040 hours</t>
  </si>
  <si>
    <t>19 hours per month (25 and over years of service)</t>
  </si>
  <si>
    <t>18 hours per month (21-24 years of service)</t>
  </si>
  <si>
    <t>17 hours per month (16-20 years of service)</t>
  </si>
  <si>
    <t>14 hours per month (11-15 years of service)</t>
  </si>
  <si>
    <t>12 hours per month (6-10 years of service)</t>
  </si>
  <si>
    <t>10 hours per month (4-5 years of service)</t>
  </si>
  <si>
    <t>Maximum carryover of vacation time from one year to the next year is 192 hours</t>
  </si>
  <si>
    <t>8 hours per month (1-3 years of service)</t>
  </si>
  <si>
    <t>96 Hours</t>
  </si>
  <si>
    <t>Long Term Disability, PERA, Deferred Compensation, Accident, Critical Illness, Hospital</t>
  </si>
  <si>
    <t>Medical (including H.S.A), Voluntary Dental, Voluntary Vision, Life Insurance/AD&amp;D, Voluntary Life and AD&amp;D, PERA Life, FSA (Health and/or Dependent Care Reimbursement), Short-Term Disability,</t>
  </si>
  <si>
    <t>Benefit Plans Offered - Share the Costs of some benefits (Medical), and Todd County provides other  benefits at no cost. In addition, there are voluntary benefits with reasonable group rates that you can purchase through Todd County Payroll deductions</t>
  </si>
  <si>
    <t>$25.55-$32.36</t>
  </si>
  <si>
    <t>$53,144-$67,309</t>
  </si>
  <si>
    <t>Less than a Year</t>
  </si>
  <si>
    <t>Nutrient Management</t>
  </si>
  <si>
    <t>Conservation Tech/FDLT</t>
  </si>
  <si>
    <t>Conservation Tech/WCA</t>
  </si>
  <si>
    <t>Program Coordinator</t>
  </si>
  <si>
    <t>$30-43-$38.54</t>
  </si>
  <si>
    <t>$63,294-$80,163</t>
  </si>
  <si>
    <t>$36.24-$45.90</t>
  </si>
  <si>
    <t>$75,379-$95,472</t>
  </si>
  <si>
    <t>Division Director</t>
  </si>
  <si>
    <t>II</t>
  </si>
  <si>
    <t>Todd</t>
  </si>
  <si>
    <t xml:space="preserve">Notes: The $85,000 is our General Allocation from the County. Chisago County also provides an additional $112,500 in support to the SWCD for contracted services provided to the County. </t>
  </si>
  <si>
    <t>A maximum of 240 hours of earned vacation time shall be paid upon retirement, voluntary termination, death, or termination.  All unused sick leave will be compensated according to the following schedule and is based on the employee’s current rate of pay and years of service.  Years of Completed Service 
Less than 5 years of service			  0 Percent
5 years but less than 10 years of service		15 Percent
10 years but less than 15 years of service	               25 Percent
15 years or more of service			35 Percent</t>
  </si>
  <si>
    <t>Sick leave shall be earned by full-time employees at the rate of four (4) hours per pay period. A person employed on a regular part-time basis, of at least 20 hours per week, shall accrue sick leave prorated in accordance with the actual hours worked.  Sick leave benefits, when authorized, shall be paid at the employee’s base rate of pay.</t>
  </si>
  <si>
    <t>8 hours of leave (26 days a year)</t>
  </si>
  <si>
    <t>15 years or more of service</t>
  </si>
  <si>
    <t>6 hours of leave (19.5 days a year)</t>
  </si>
  <si>
    <t>3 years but less than 15 years of service</t>
  </si>
  <si>
    <t>4 hours of leave (13 days a year)</t>
  </si>
  <si>
    <t>Less than 3 years of service</t>
  </si>
  <si>
    <t xml:space="preserve">Maximum vacation leave that can be carried over cannot exceed 240 hours on January 1st of each year.  
2.	Maximum vacation leave that can be carried over cannot exceed 240 hours on January 1st of each year.  
</t>
  </si>
  <si>
    <t>Hours Accrued per 80 Hours Worked</t>
  </si>
  <si>
    <t>Years of Completed Service</t>
  </si>
  <si>
    <t>$18.62-$25.42</t>
  </si>
  <si>
    <t>$29,048-$39,656</t>
  </si>
  <si>
    <t>Part (30 hrs/wk)</t>
  </si>
  <si>
    <t>$23.51-$32.22</t>
  </si>
  <si>
    <t>$48,901-$67,018</t>
  </si>
  <si>
    <t>$26.27-$36.08</t>
  </si>
  <si>
    <t>$54,642-$75,046</t>
  </si>
  <si>
    <t>Watershed Conservation Planner</t>
  </si>
  <si>
    <t>Water Resource Specialist</t>
  </si>
  <si>
    <t>Includes $13,271.16 benefit package / employee + 1% of salary / employee for HCSP after 5 years of service</t>
  </si>
  <si>
    <t>Medical, Dental, Life, Disability, Health Savings Account, Eye Care, Health Care Savings Plan (1% of salary after 5 years)</t>
  </si>
  <si>
    <t>$32.82-$45.13</t>
  </si>
  <si>
    <t>$68,266-$93,870</t>
  </si>
  <si>
    <t>Chisago</t>
  </si>
  <si>
    <t>All District employees who retire or whose employment is terminated in good standing shall be entitled to severance pay in the form of regular pay for up to 240 hours of unused PTO and accrued compensatory time.  In the event that benefits due is a result of an employee's deth, severance pay shall be paid to the surviving spouse, dependents, or estate.</t>
  </si>
  <si>
    <t>We do have Extended Medical Benefit (EMB leave).  EMB is an inocme-protection insurance that regular and limited term employees accrue.  EMB may be used for FMLA qualifying conditions.  EMB may be taken only to the extent that it is earned.  EMB is earned at a rate of 64 hours per year.</t>
  </si>
  <si>
    <t>PTO only</t>
  </si>
  <si>
    <t>Payable as severance</t>
  </si>
  <si>
    <t>204 hours/yr</t>
  </si>
  <si>
    <t>15-19 yrs</t>
  </si>
  <si>
    <t>240 Max carryover</t>
  </si>
  <si>
    <t>192 hours/yr</t>
  </si>
  <si>
    <t>10-14 yrs</t>
  </si>
  <si>
    <t>180 hours/yr</t>
  </si>
  <si>
    <t>5-9 yrs</t>
  </si>
  <si>
    <t>216 hours/yr</t>
  </si>
  <si>
    <t>20+ yrs</t>
  </si>
  <si>
    <t>168 hours/yr</t>
  </si>
  <si>
    <t>0-4 yrs</t>
  </si>
  <si>
    <t>All SWCD Board meetings or committee assignments plus any meetings approved by SWCD Board- WITHIN COUNTY</t>
  </si>
  <si>
    <t>All SWCD Board meetings or committee assignments plus any meetings approved by SWCD Board-OUTSIDE COUNTY</t>
  </si>
  <si>
    <t>Stipend for Insurance, Annual sallary range is for full time position</t>
  </si>
  <si>
    <t>Yes</t>
  </si>
  <si>
    <t>$15.55-23.41</t>
  </si>
  <si>
    <t>$32468-$48,880</t>
  </si>
  <si>
    <t>Stipend for Insurance, plus Cell phone stipend (not inlcuded here)</t>
  </si>
  <si>
    <t>$18.11-27.48</t>
  </si>
  <si>
    <t>$37,813-$57,378</t>
  </si>
  <si>
    <t>Full time</t>
  </si>
  <si>
    <t>$28.25-$42.65</t>
  </si>
  <si>
    <t>$58,986-$89,053</t>
  </si>
  <si>
    <t>Isanti</t>
  </si>
  <si>
    <t>Severance compensation is equal to the current hourly rate multiplied by their number of accured, unused PTO up to a maximum of 440 hours.</t>
  </si>
  <si>
    <t>20 Plus</t>
  </si>
  <si>
    <t>15-19</t>
  </si>
  <si>
    <t>10-14</t>
  </si>
  <si>
    <t>4-9</t>
  </si>
  <si>
    <t xml:space="preserve">0-3 </t>
  </si>
  <si>
    <t>Annual</t>
  </si>
  <si>
    <t>PTO</t>
  </si>
  <si>
    <t>Health/Dental/Life/Long Term Disability</t>
  </si>
  <si>
    <t>$52,158-$75,629</t>
  </si>
  <si>
    <t>Water Quality Specialist</t>
  </si>
  <si>
    <t>Natural Resource Specialist</t>
  </si>
  <si>
    <t>$43,785-$63,489</t>
  </si>
  <si>
    <t xml:space="preserve">Full  </t>
  </si>
  <si>
    <t>Ag Program Specialist</t>
  </si>
  <si>
    <t>Education Program Specialist</t>
  </si>
  <si>
    <t>$36,770-$53,316</t>
  </si>
  <si>
    <t>6 months</t>
  </si>
  <si>
    <t>Admininstrative Assistant</t>
  </si>
  <si>
    <t>$60,990-$88,436</t>
  </si>
  <si>
    <t>Finance &amp; Accounting Specialist</t>
  </si>
  <si>
    <t>18-19</t>
  </si>
  <si>
    <t>Resource Conservationist II</t>
  </si>
  <si>
    <t>$56,334-$81,685</t>
  </si>
  <si>
    <t>3-6</t>
  </si>
  <si>
    <t xml:space="preserve">Resource Conservationist I </t>
  </si>
  <si>
    <t>$71,180-$106,770</t>
  </si>
  <si>
    <t>District Director</t>
  </si>
  <si>
    <t>Scott</t>
  </si>
  <si>
    <t xml:space="preserve">All District employees who retire or whose employment is terminated in good standing shall be entitled to severance pay in the form of regular pay for all unused accrued PTO up to a maximum of 350 hours.  In the event that benefits due is a result of an employee’s death, severance pay shall be paid to the surviving spouse, dependents, or estate.   </t>
  </si>
  <si>
    <t>Max carry-over per year -  400 hours</t>
  </si>
  <si>
    <t>15 years or more of service - 312 hours of PTO (39 days/year)</t>
  </si>
  <si>
    <t>3 years but less than 15 years of service - 264 hours of PTO (33 days/year)</t>
  </si>
  <si>
    <t>Less than 3 year of service - 208 hours pf PTO (26 days/year)</t>
  </si>
  <si>
    <t>Health/Dental/Life/Long &amp; Short Term Disability/457 &amp; Roth/PERA</t>
  </si>
  <si>
    <t>$30,798 - $46,240</t>
  </si>
  <si>
    <t>Admin / Marketing</t>
  </si>
  <si>
    <t>$36,702 - $55,105</t>
  </si>
  <si>
    <t>0-4</t>
  </si>
  <si>
    <t>$43,325 - $65,048</t>
  </si>
  <si>
    <t>Urban Conservationist</t>
  </si>
  <si>
    <t>$50,686 - $76,100</t>
  </si>
  <si>
    <t>Sr. Water Resource Specialist</t>
  </si>
  <si>
    <t>$54,657 - $95,193</t>
  </si>
  <si>
    <t>Sherburne</t>
  </si>
  <si>
    <t>Waseca</t>
  </si>
  <si>
    <t>31.37-51.24</t>
  </si>
  <si>
    <t>Medical, HSA, FICA, Medicare, PERA</t>
  </si>
  <si>
    <t>Ditrict Technician</t>
  </si>
  <si>
    <t>16.25-26.54</t>
  </si>
  <si>
    <t>Administrative Asst</t>
  </si>
  <si>
    <t>14.94-24.41</t>
  </si>
  <si>
    <t>$65.00-$75.00</t>
  </si>
  <si>
    <t>All SWCD Board meetings or committee assignments plus any meetings approved by SWCD Board ($65 4 hrs or less-$75 over hrs)</t>
  </si>
  <si>
    <t>10 full and 2 half days per year</t>
  </si>
  <si>
    <t>8 hours per month (0 - 3 years)  4 hours per month PT</t>
  </si>
  <si>
    <t>12 hours per month (3 - 15 years)</t>
  </si>
  <si>
    <t>16 hours per month (15+ years)</t>
  </si>
  <si>
    <t>8 hours per month (any length of service)FT,   4 hours per month PT</t>
  </si>
  <si>
    <t>Annual Leave is paid out at current hourly rate, up to 200 hours; 50% of Sick leave is paid out at current hourly wage.</t>
  </si>
  <si>
    <t>Notes: % of total operating Budget</t>
  </si>
  <si>
    <t>Source:  http://www.cty-data.com/county/Waseca County-MN.html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</si>
</sst>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000"/>
    <numFmt numFmtId="166" formatCode="0.0"/>
    <numFmt numFmtId="167" formatCode="_(* #,##0_);_(* \(#,##0\);_(* &quot;-&quot;??_);_(@_)"/>
    <numFmt numFmtId="168" formatCode="[$$-409]#,##0.00;[Red]\-[$$-409]#,##0.00"/>
    <numFmt numFmtId="169" formatCode="_(\$* #,##0.00_);_(\$* \(#,##0.00\);_(\$* \-??_);_(@_)"/>
    <numFmt numFmtId="170" formatCode="\$#,##0.00"/>
    <numFmt numFmtId="171" formatCode="\$#,##0.000"/>
    <numFmt numFmtId="172" formatCode="\$0.00"/>
    <numFmt numFmtId="173" formatCode="\$\ 0.00"/>
    <numFmt numFmtId="174" formatCode="\$\ #,##0.00"/>
  </numFmts>
  <fonts count="55" x14ac:knownFonts="1">
    <font>
      <sz val="11"/>
      <color theme="1"/>
      <name val="Calibri"/>
      <family val="2"/>
      <scheme val="minor"/>
    </font>
    <font>
      <sz val="11"/>
      <color theme="1"/>
      <name val="Calibri"/>
      <family val="2"/>
      <scheme val="minor"/>
    </font>
    <font>
      <b/>
      <u/>
      <sz val="11"/>
      <color theme="1"/>
      <name val="Calibri"/>
      <family val="2"/>
      <scheme val="minor"/>
    </font>
    <font>
      <b/>
      <u/>
      <sz val="11"/>
      <color theme="1"/>
      <name val="Calibri Light"/>
      <family val="2"/>
      <scheme val="major"/>
    </font>
    <font>
      <sz val="11"/>
      <color theme="1"/>
      <name val="Calibri Light"/>
      <family val="2"/>
      <scheme val="major"/>
    </font>
    <font>
      <u/>
      <sz val="11"/>
      <color theme="10"/>
      <name val="Calibri"/>
      <family val="2"/>
      <scheme val="minor"/>
    </font>
    <font>
      <b/>
      <sz val="14"/>
      <color theme="0" tint="-4.9989318521683403E-2"/>
      <name val="Calibri Light"/>
      <family val="2"/>
      <scheme val="major"/>
    </font>
    <font>
      <sz val="9"/>
      <color indexed="81"/>
      <name val="Tahoma"/>
      <charset val="1"/>
    </font>
    <font>
      <b/>
      <sz val="9"/>
      <color indexed="81"/>
      <name val="Tahoma"/>
      <charset val="1"/>
    </font>
    <font>
      <u/>
      <sz val="11"/>
      <color theme="1"/>
      <name val="Calibri"/>
      <family val="2"/>
      <scheme val="minor"/>
    </font>
    <font>
      <sz val="10"/>
      <name val="Arial"/>
      <family val="2"/>
    </font>
    <font>
      <sz val="10"/>
      <name val="Tahoma"/>
      <family val="2"/>
    </font>
    <font>
      <sz val="12"/>
      <name val="Tahoma"/>
      <family val="2"/>
    </font>
    <font>
      <b/>
      <sz val="14"/>
      <color rgb="FFF2F2F2"/>
      <name val="Calibri Light"/>
      <family val="2"/>
    </font>
    <font>
      <b/>
      <u/>
      <sz val="11"/>
      <color rgb="FF000000"/>
      <name val="Calibri Light"/>
      <family val="2"/>
    </font>
    <font>
      <sz val="11"/>
      <color rgb="FF000000"/>
      <name val="Calibri Light"/>
      <family val="2"/>
    </font>
    <font>
      <b/>
      <u/>
      <sz val="11"/>
      <color rgb="FF000000"/>
      <name val="Calibri"/>
      <family val="2"/>
    </font>
    <font>
      <sz val="11"/>
      <color theme="1"/>
      <name val="Calibri"/>
      <family val="2"/>
    </font>
    <font>
      <u/>
      <sz val="11"/>
      <color rgb="FF0563C1"/>
      <name val="Calibri"/>
      <family val="2"/>
    </font>
    <font>
      <b/>
      <u/>
      <sz val="9"/>
      <color theme="1"/>
      <name val="Calibri Light"/>
      <family val="2"/>
      <scheme val="major"/>
    </font>
    <font>
      <sz val="10"/>
      <color theme="1"/>
      <name val="Calibri Light"/>
      <family val="2"/>
      <scheme val="major"/>
    </font>
    <font>
      <sz val="10"/>
      <color theme="1"/>
      <name val="Calibri"/>
      <family val="2"/>
      <scheme val="minor"/>
    </font>
    <font>
      <sz val="8"/>
      <color theme="1"/>
      <name val="Calibri"/>
      <family val="2"/>
      <scheme val="minor"/>
    </font>
    <font>
      <sz val="12"/>
      <color theme="1"/>
      <name val="Times New Roman"/>
      <family val="1"/>
    </font>
    <font>
      <vertAlign val="superscript"/>
      <sz val="11"/>
      <color rgb="FF000000"/>
      <name val="Calibri"/>
      <family val="2"/>
    </font>
    <font>
      <b/>
      <sz val="11"/>
      <color rgb="FF000000"/>
      <name val="Calibri Light"/>
      <family val="2"/>
    </font>
    <font>
      <b/>
      <sz val="14"/>
      <color rgb="FFF2F2F2"/>
      <name val="Calibri Light"/>
      <family val="2"/>
      <charset val="1"/>
    </font>
    <font>
      <b/>
      <u/>
      <sz val="11"/>
      <color rgb="FF000000"/>
      <name val="Calibri Light"/>
      <family val="2"/>
      <charset val="1"/>
    </font>
    <font>
      <sz val="11"/>
      <color rgb="FF000000"/>
      <name val="Calibri Light"/>
      <family val="2"/>
      <charset val="1"/>
    </font>
    <font>
      <sz val="11"/>
      <color rgb="FF000000"/>
      <name val="Calibri"/>
      <family val="2"/>
      <charset val="1"/>
    </font>
    <font>
      <b/>
      <u/>
      <sz val="11"/>
      <color rgb="FF000000"/>
      <name val="Calibri"/>
      <family val="2"/>
      <charset val="1"/>
    </font>
    <font>
      <u/>
      <sz val="11"/>
      <color rgb="FF0563C1"/>
      <name val="Calibri"/>
      <family val="2"/>
      <charset val="1"/>
    </font>
    <font>
      <sz val="11"/>
      <name val="Calibri Light"/>
      <family val="2"/>
    </font>
    <font>
      <sz val="11"/>
      <color rgb="FFF1F1F1"/>
      <name val="Calibri Light"/>
      <family val="2"/>
    </font>
    <font>
      <b/>
      <sz val="11"/>
      <name val="Calibri Light"/>
      <family val="2"/>
    </font>
    <font>
      <b/>
      <u/>
      <sz val="11"/>
      <name val="Calibri Light"/>
      <family val="2"/>
    </font>
    <font>
      <sz val="11"/>
      <color rgb="FF000000"/>
      <name val="Times New Roman"/>
      <family val="1"/>
    </font>
    <font>
      <b/>
      <sz val="11"/>
      <name val="Calibri"/>
      <family val="2"/>
    </font>
    <font>
      <b/>
      <u/>
      <sz val="11"/>
      <name val="Calibri"/>
      <family val="2"/>
    </font>
    <font>
      <sz val="11"/>
      <name val="Calibri"/>
      <family val="2"/>
    </font>
    <font>
      <sz val="11"/>
      <name val="Arial"/>
      <family val="2"/>
    </font>
    <font>
      <sz val="11"/>
      <color rgb="FF000000"/>
      <name val="Calibri"/>
      <family val="2"/>
    </font>
    <font>
      <u/>
      <sz val="11"/>
      <color rgb="FF0462C1"/>
      <name val="Calibri"/>
      <family val="2"/>
    </font>
    <font>
      <sz val="11"/>
      <color rgb="FF0462C1"/>
      <name val="Calibri"/>
      <family val="2"/>
    </font>
    <font>
      <sz val="12"/>
      <color rgb="FF000000"/>
      <name val="Garamond"/>
      <family val="1"/>
    </font>
    <font>
      <sz val="12"/>
      <color theme="1"/>
      <name val="Calibri"/>
      <family val="2"/>
      <scheme val="minor"/>
    </font>
    <font>
      <sz val="8"/>
      <color theme="1"/>
      <name val="Arial"/>
      <family val="2"/>
    </font>
    <font>
      <u/>
      <sz val="11"/>
      <color theme="1"/>
      <name val="Calibri"/>
      <family val="2"/>
    </font>
    <font>
      <sz val="9"/>
      <color theme="1"/>
      <name val="Calibri"/>
      <family val="2"/>
      <scheme val="minor"/>
    </font>
    <font>
      <b/>
      <sz val="11"/>
      <color theme="1"/>
      <name val="Calibri Light"/>
      <family val="2"/>
      <scheme val="major"/>
    </font>
    <font>
      <b/>
      <sz val="11"/>
      <color theme="1"/>
      <name val="Calibri"/>
      <family val="2"/>
      <scheme val="minor"/>
    </font>
    <font>
      <u/>
      <sz val="11"/>
      <color theme="10"/>
      <name val="Calibri Light"/>
      <family val="2"/>
      <scheme val="major"/>
    </font>
    <font>
      <u/>
      <sz val="11"/>
      <color theme="1"/>
      <name val="Calibri Light"/>
      <family val="2"/>
      <scheme val="major"/>
    </font>
    <font>
      <b/>
      <sz val="11"/>
      <color theme="0" tint="-4.9989318521683403E-2"/>
      <name val="Calibri Light"/>
      <family val="2"/>
      <scheme val="major"/>
    </font>
    <font>
      <sz val="11"/>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8" tint="-0.249977111117893"/>
        <bgColor indexed="64"/>
      </patternFill>
    </fill>
    <fill>
      <patternFill patternType="solid">
        <fgColor rgb="FF2F75B5"/>
        <bgColor rgb="FF000000"/>
      </patternFill>
    </fill>
    <fill>
      <patternFill patternType="solid">
        <fgColor rgb="FFFFE699"/>
        <bgColor rgb="FF000000"/>
      </patternFill>
    </fill>
    <fill>
      <patternFill patternType="solid">
        <fgColor rgb="FF2E75B6"/>
        <bgColor rgb="FF0563C1"/>
      </patternFill>
    </fill>
    <fill>
      <patternFill patternType="solid">
        <fgColor rgb="FFFFE699"/>
        <bgColor rgb="FFFFCC99"/>
      </patternFill>
    </fill>
    <fill>
      <patternFill patternType="solid">
        <fgColor rgb="FF2E75B5"/>
        <bgColor rgb="FFFFFFFF"/>
      </patternFill>
    </fill>
    <fill>
      <patternFill patternType="solid">
        <fgColor rgb="FFFFE699"/>
        <bgColor rgb="FFFFFFFF"/>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thin">
        <color rgb="FF000000"/>
      </left>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10" fillId="0" borderId="0"/>
    <xf numFmtId="43" fontId="1" fillId="0" borderId="0" applyFont="0" applyFill="0" applyBorder="0" applyAlignment="0" applyProtection="0"/>
    <xf numFmtId="0" fontId="10" fillId="0" borderId="0"/>
  </cellStyleXfs>
  <cellXfs count="996">
    <xf numFmtId="0" fontId="0" fillId="0" borderId="0" xfId="0"/>
    <xf numFmtId="0" fontId="0" fillId="0" borderId="7" xfId="0" applyBorder="1"/>
    <xf numFmtId="0" fontId="4" fillId="0" borderId="2" xfId="0" applyFont="1" applyBorder="1"/>
    <xf numFmtId="44" fontId="4" fillId="0" borderId="2" xfId="1" applyFont="1" applyBorder="1"/>
    <xf numFmtId="0" fontId="4" fillId="0" borderId="8" xfId="0" applyFont="1" applyBorder="1"/>
    <xf numFmtId="0" fontId="4" fillId="0" borderId="1" xfId="0" applyFont="1" applyBorder="1"/>
    <xf numFmtId="44" fontId="4" fillId="0" borderId="1" xfId="1" applyFont="1" applyBorder="1"/>
    <xf numFmtId="0" fontId="4" fillId="0" borderId="5" xfId="0" applyFont="1" applyBorder="1"/>
    <xf numFmtId="0" fontId="0" fillId="0" borderId="12" xfId="0" applyBorder="1"/>
    <xf numFmtId="0" fontId="0" fillId="0" borderId="13" xfId="0" applyBorder="1"/>
    <xf numFmtId="0" fontId="0" fillId="0" borderId="14" xfId="0" applyBorder="1"/>
    <xf numFmtId="0" fontId="0" fillId="0" borderId="18" xfId="0" applyBorder="1"/>
    <xf numFmtId="0" fontId="0" fillId="0" borderId="0" xfId="0" applyBorder="1"/>
    <xf numFmtId="0" fontId="0" fillId="0" borderId="19" xfId="0" applyBorder="1"/>
    <xf numFmtId="0" fontId="0" fillId="0" borderId="16" xfId="0" applyBorder="1"/>
    <xf numFmtId="0" fontId="0" fillId="0" borderId="17" xfId="0" applyBorder="1"/>
    <xf numFmtId="44" fontId="0" fillId="0" borderId="26" xfId="1" applyFont="1" applyBorder="1"/>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0" xfId="0" applyFont="1" applyFill="1" applyBorder="1" applyAlignment="1">
      <alignment horizontal="left"/>
    </xf>
    <xf numFmtId="44" fontId="0" fillId="0" borderId="27" xfId="1" applyFont="1" applyBorder="1"/>
    <xf numFmtId="9" fontId="0" fillId="0" borderId="8" xfId="2" applyFont="1" applyBorder="1"/>
    <xf numFmtId="164" fontId="4" fillId="0" borderId="1" xfId="1" applyNumberFormat="1" applyFont="1" applyBorder="1"/>
    <xf numFmtId="0" fontId="4" fillId="0" borderId="27" xfId="0" applyFont="1" applyBorder="1"/>
    <xf numFmtId="0" fontId="4" fillId="0" borderId="36" xfId="0" applyFont="1" applyBorder="1"/>
    <xf numFmtId="0" fontId="4" fillId="0" borderId="26" xfId="0" applyFont="1" applyBorder="1"/>
    <xf numFmtId="0" fontId="0" fillId="0" borderId="33" xfId="0" applyBorder="1"/>
    <xf numFmtId="0" fontId="0" fillId="0" borderId="22" xfId="0" applyFont="1" applyBorder="1"/>
    <xf numFmtId="0" fontId="0" fillId="0" borderId="29" xfId="0" applyFont="1" applyBorder="1"/>
    <xf numFmtId="0" fontId="0" fillId="0" borderId="35" xfId="0" applyFont="1" applyBorder="1"/>
    <xf numFmtId="0" fontId="0" fillId="0" borderId="27" xfId="0" applyFont="1" applyFill="1" applyBorder="1"/>
    <xf numFmtId="0" fontId="0" fillId="0" borderId="26" xfId="0" applyFont="1" applyFill="1" applyBorder="1"/>
    <xf numFmtId="0" fontId="0" fillId="0" borderId="3" xfId="0"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165" fontId="4" fillId="0" borderId="6" xfId="1" applyNumberFormat="1" applyFont="1" applyBorder="1"/>
    <xf numFmtId="0" fontId="0" fillId="0" borderId="37" xfId="0" applyBorder="1" applyAlignment="1">
      <alignment horizontal="right"/>
    </xf>
    <xf numFmtId="164" fontId="4" fillId="0" borderId="2" xfId="0" applyNumberFormat="1" applyFont="1" applyBorder="1"/>
    <xf numFmtId="164" fontId="4" fillId="0" borderId="1" xfId="0" applyNumberFormat="1" applyFont="1" applyBorder="1"/>
    <xf numFmtId="164" fontId="4" fillId="0" borderId="40" xfId="0" applyNumberFormat="1" applyFont="1" applyFill="1" applyBorder="1"/>
    <xf numFmtId="164" fontId="4" fillId="0" borderId="0" xfId="0" applyNumberFormat="1" applyFont="1"/>
    <xf numFmtId="164" fontId="0" fillId="0" borderId="1" xfId="0" applyNumberFormat="1" applyBorder="1"/>
    <xf numFmtId="0" fontId="0" fillId="0" borderId="22" xfId="0" applyBorder="1"/>
    <xf numFmtId="0" fontId="0" fillId="0" borderId="29" xfId="0" applyBorder="1"/>
    <xf numFmtId="0" fontId="0" fillId="0" borderId="35" xfId="0" applyBorder="1"/>
    <xf numFmtId="0" fontId="0" fillId="0" borderId="27" xfId="0" applyBorder="1"/>
    <xf numFmtId="0" fontId="0" fillId="0" borderId="37" xfId="0" applyBorder="1"/>
    <xf numFmtId="0" fontId="0" fillId="0" borderId="26" xfId="0" applyBorder="1"/>
    <xf numFmtId="166" fontId="0" fillId="0" borderId="0" xfId="0" applyNumberFormat="1" applyBorder="1"/>
    <xf numFmtId="0" fontId="9" fillId="0" borderId="0" xfId="0" applyFont="1" applyAlignment="1">
      <alignment horizontal="center"/>
    </xf>
    <xf numFmtId="0" fontId="9" fillId="0" borderId="13" xfId="0" applyFont="1" applyBorder="1" applyAlignment="1">
      <alignment horizontal="center"/>
    </xf>
    <xf numFmtId="44" fontId="0" fillId="0" borderId="0" xfId="0" applyNumberFormat="1"/>
    <xf numFmtId="0" fontId="14" fillId="5" borderId="9" xfId="0" applyFont="1" applyFill="1" applyBorder="1" applyAlignment="1">
      <alignment horizontal="center"/>
    </xf>
    <xf numFmtId="0" fontId="14" fillId="5" borderId="10" xfId="0" applyFont="1" applyFill="1" applyBorder="1" applyAlignment="1">
      <alignment horizontal="center"/>
    </xf>
    <xf numFmtId="0" fontId="14" fillId="5" borderId="10" xfId="0" applyFont="1" applyFill="1" applyBorder="1" applyAlignment="1">
      <alignment horizontal="left"/>
    </xf>
    <xf numFmtId="0" fontId="14" fillId="5" borderId="11" xfId="0" applyFont="1" applyFill="1" applyBorder="1" applyAlignment="1">
      <alignment horizontal="center"/>
    </xf>
    <xf numFmtId="0" fontId="15" fillId="0" borderId="27" xfId="0" applyFont="1" applyBorder="1"/>
    <xf numFmtId="0" fontId="15" fillId="0" borderId="2" xfId="0" applyFont="1" applyBorder="1"/>
    <xf numFmtId="44" fontId="15" fillId="0" borderId="2" xfId="1" applyFont="1" applyBorder="1"/>
    <xf numFmtId="0" fontId="15" fillId="0" borderId="8" xfId="0" applyFont="1" applyBorder="1"/>
    <xf numFmtId="0" fontId="15" fillId="0" borderId="36" xfId="0" applyFont="1" applyBorder="1"/>
    <xf numFmtId="0" fontId="15" fillId="0" borderId="1" xfId="0" applyFont="1" applyBorder="1"/>
    <xf numFmtId="44" fontId="15" fillId="0" borderId="1" xfId="1" applyFont="1" applyBorder="1"/>
    <xf numFmtId="0" fontId="15" fillId="0" borderId="5" xfId="0" applyFont="1" applyBorder="1"/>
    <xf numFmtId="164" fontId="15" fillId="0" borderId="1" xfId="1" applyNumberFormat="1" applyFont="1" applyBorder="1"/>
    <xf numFmtId="0" fontId="15" fillId="0" borderId="26" xfId="0" applyFont="1" applyBorder="1"/>
    <xf numFmtId="165" fontId="15" fillId="0" borderId="6" xfId="1" applyNumberFormat="1" applyFont="1" applyBorder="1"/>
    <xf numFmtId="0" fontId="17" fillId="0" borderId="22" xfId="0" applyFont="1" applyBorder="1"/>
    <xf numFmtId="0" fontId="17" fillId="0" borderId="12" xfId="0" applyFont="1" applyBorder="1"/>
    <xf numFmtId="0" fontId="17" fillId="0" borderId="13" xfId="0" applyFont="1" applyBorder="1"/>
    <xf numFmtId="0" fontId="17" fillId="0" borderId="14" xfId="0" applyFont="1" applyBorder="1"/>
    <xf numFmtId="0" fontId="17" fillId="0" borderId="18" xfId="0" applyFont="1" applyBorder="1"/>
    <xf numFmtId="0" fontId="17" fillId="0" borderId="0" xfId="0" applyFont="1"/>
    <xf numFmtId="0" fontId="17" fillId="0" borderId="19" xfId="0" applyFont="1" applyBorder="1"/>
    <xf numFmtId="0" fontId="17" fillId="0" borderId="15" xfId="0" applyFont="1" applyBorder="1"/>
    <xf numFmtId="0" fontId="17" fillId="0" borderId="16" xfId="0" applyFont="1" applyBorder="1"/>
    <xf numFmtId="0" fontId="17" fillId="0" borderId="17" xfId="0" applyFont="1" applyBorder="1"/>
    <xf numFmtId="0" fontId="17" fillId="0" borderId="29" xfId="0" applyFont="1" applyBorder="1"/>
    <xf numFmtId="44" fontId="17" fillId="0" borderId="27" xfId="1" applyFont="1" applyBorder="1"/>
    <xf numFmtId="9" fontId="17" fillId="0" borderId="8" xfId="2" applyFont="1" applyBorder="1"/>
    <xf numFmtId="0" fontId="17" fillId="0" borderId="35" xfId="0" applyFont="1" applyBorder="1"/>
    <xf numFmtId="44" fontId="17" fillId="0" borderId="26" xfId="1" applyFont="1" applyBorder="1"/>
    <xf numFmtId="0" fontId="17" fillId="0" borderId="7" xfId="0" applyFont="1" applyBorder="1"/>
    <xf numFmtId="0" fontId="17" fillId="0" borderId="27" xfId="0" applyFont="1" applyBorder="1"/>
    <xf numFmtId="0" fontId="17" fillId="0" borderId="37" xfId="0" applyFont="1" applyBorder="1"/>
    <xf numFmtId="0" fontId="17" fillId="0" borderId="26" xfId="0" applyFont="1" applyBorder="1"/>
    <xf numFmtId="0" fontId="17" fillId="0" borderId="33" xfId="0" applyFont="1" applyBorder="1"/>
    <xf numFmtId="0" fontId="17" fillId="0" borderId="3" xfId="0" applyFont="1" applyBorder="1" applyAlignment="1">
      <alignment horizontal="left" vertical="top"/>
    </xf>
    <xf numFmtId="0" fontId="17" fillId="0" borderId="4" xfId="0" applyFont="1" applyBorder="1" applyAlignment="1">
      <alignment horizontal="left" vertical="top"/>
    </xf>
    <xf numFmtId="0" fontId="17" fillId="0" borderId="45" xfId="0" applyFont="1" applyBorder="1" applyAlignment="1">
      <alignment horizontal="left" vertical="top"/>
    </xf>
    <xf numFmtId="0" fontId="17" fillId="0" borderId="6" xfId="0" applyFont="1" applyBorder="1" applyAlignment="1">
      <alignment horizontal="left" vertical="top"/>
    </xf>
    <xf numFmtId="0" fontId="17" fillId="0" borderId="7" xfId="0" applyFont="1" applyBorder="1" applyAlignment="1">
      <alignment horizontal="left" vertical="top"/>
    </xf>
    <xf numFmtId="0" fontId="19" fillId="2" borderId="10" xfId="0" applyFont="1" applyFill="1" applyBorder="1" applyAlignment="1">
      <alignment horizontal="center"/>
    </xf>
    <xf numFmtId="0" fontId="20" fillId="0" borderId="2" xfId="0" applyFont="1" applyBorder="1"/>
    <xf numFmtId="0" fontId="4" fillId="0" borderId="46" xfId="0" applyFont="1" applyBorder="1"/>
    <xf numFmtId="0" fontId="4" fillId="0" borderId="47" xfId="0" applyFont="1" applyBorder="1"/>
    <xf numFmtId="44" fontId="4" fillId="0" borderId="47" xfId="1" applyFont="1" applyBorder="1"/>
    <xf numFmtId="0" fontId="4" fillId="0" borderId="48" xfId="0" applyFont="1" applyBorder="1"/>
    <xf numFmtId="0" fontId="0" fillId="0" borderId="15" xfId="0" applyBorder="1"/>
    <xf numFmtId="3" fontId="0" fillId="0" borderId="37" xfId="0" applyNumberFormat="1" applyBorder="1"/>
    <xf numFmtId="0" fontId="22" fillId="0" borderId="18" xfId="0" applyFont="1" applyBorder="1"/>
    <xf numFmtId="0" fontId="22" fillId="0" borderId="15" xfId="0" applyFont="1" applyBorder="1"/>
    <xf numFmtId="0" fontId="21" fillId="0" borderId="0" xfId="0" applyFont="1" applyBorder="1"/>
    <xf numFmtId="0" fontId="17" fillId="0" borderId="19" xfId="0" applyFont="1" applyBorder="1" applyAlignment="1">
      <alignment horizontal="left" vertical="top" wrapText="1"/>
    </xf>
    <xf numFmtId="8" fontId="15" fillId="0" borderId="2" xfId="0" applyNumberFormat="1" applyFont="1" applyBorder="1"/>
    <xf numFmtId="8" fontId="15" fillId="0" borderId="1" xfId="0" applyNumberFormat="1" applyFont="1" applyBorder="1"/>
    <xf numFmtId="0" fontId="15" fillId="0" borderId="2" xfId="0" applyFont="1" applyBorder="1" applyAlignment="1">
      <alignment horizontal="right"/>
    </xf>
    <xf numFmtId="0" fontId="18" fillId="0" borderId="0" xfId="3" applyFont="1"/>
    <xf numFmtId="0" fontId="17" fillId="0" borderId="0" xfId="0" applyFont="1" applyAlignment="1">
      <alignment horizontal="left" vertical="center" indent="1"/>
    </xf>
    <xf numFmtId="3" fontId="17" fillId="0" borderId="37" xfId="0" applyNumberFormat="1" applyFont="1" applyBorder="1"/>
    <xf numFmtId="0" fontId="14" fillId="5" borderId="49" xfId="0" applyFont="1" applyFill="1" applyBorder="1" applyAlignment="1">
      <alignment horizontal="center"/>
    </xf>
    <xf numFmtId="0" fontId="15" fillId="0" borderId="2" xfId="0" applyFont="1" applyBorder="1" applyAlignment="1">
      <alignment horizontal="center"/>
    </xf>
    <xf numFmtId="44" fontId="15" fillId="0" borderId="2" xfId="1" applyFont="1" applyBorder="1" applyAlignment="1">
      <alignment horizontal="center"/>
    </xf>
    <xf numFmtId="0" fontId="15" fillId="0" borderId="1" xfId="0" applyFont="1" applyBorder="1" applyAlignment="1">
      <alignment horizontal="center"/>
    </xf>
    <xf numFmtId="0" fontId="17" fillId="0" borderId="22" xfId="0" applyFont="1" applyBorder="1" applyAlignment="1">
      <alignment horizontal="center"/>
    </xf>
    <xf numFmtId="0" fontId="11" fillId="0" borderId="51" xfId="4" applyFont="1" applyBorder="1" applyAlignment="1">
      <alignment horizontal="center" vertical="center" wrapText="1"/>
    </xf>
    <xf numFmtId="0" fontId="17" fillId="0" borderId="51" xfId="0" applyFont="1" applyBorder="1" applyAlignment="1">
      <alignment horizontal="left" vertical="center" wrapText="1"/>
    </xf>
    <xf numFmtId="16" fontId="17" fillId="0" borderId="0" xfId="0" applyNumberFormat="1" applyFont="1"/>
    <xf numFmtId="0" fontId="14" fillId="5" borderId="10" xfId="0" applyFont="1" applyFill="1" applyBorder="1" applyAlignment="1">
      <alignment horizontal="left" vertical="top"/>
    </xf>
    <xf numFmtId="44" fontId="17" fillId="0" borderId="46" xfId="1" applyFont="1" applyBorder="1"/>
    <xf numFmtId="0" fontId="17" fillId="0" borderId="53" xfId="0" applyFont="1" applyBorder="1"/>
    <xf numFmtId="0" fontId="17" fillId="0" borderId="34" xfId="0" applyFont="1" applyBorder="1"/>
    <xf numFmtId="0" fontId="17" fillId="0" borderId="54" xfId="0" applyFont="1" applyBorder="1"/>
    <xf numFmtId="0" fontId="17" fillId="0" borderId="55" xfId="0" applyFont="1" applyBorder="1"/>
    <xf numFmtId="0" fontId="17" fillId="0" borderId="17" xfId="0" applyFont="1" applyBorder="1" applyAlignment="1">
      <alignment horizontal="center" vertical="center" wrapText="1"/>
    </xf>
    <xf numFmtId="0" fontId="0" fillId="0" borderId="0" xfId="0" applyAlignment="1">
      <alignment wrapText="1"/>
    </xf>
    <xf numFmtId="6" fontId="15" fillId="0" borderId="2" xfId="1" applyNumberFormat="1" applyFont="1" applyBorder="1"/>
    <xf numFmtId="6" fontId="15" fillId="0" borderId="1" xfId="1" applyNumberFormat="1" applyFont="1" applyBorder="1"/>
    <xf numFmtId="40" fontId="17" fillId="0" borderId="0" xfId="0" applyNumberFormat="1" applyFont="1"/>
    <xf numFmtId="0" fontId="15" fillId="0" borderId="46" xfId="0" applyFont="1" applyBorder="1"/>
    <xf numFmtId="0" fontId="15" fillId="0" borderId="47" xfId="0" applyFont="1" applyBorder="1"/>
    <xf numFmtId="44" fontId="15" fillId="0" borderId="47" xfId="1" applyFont="1" applyBorder="1"/>
    <xf numFmtId="0" fontId="15" fillId="0" borderId="48" xfId="0" applyFont="1" applyBorder="1"/>
    <xf numFmtId="0" fontId="17" fillId="0" borderId="14" xfId="0" applyFont="1" applyBorder="1" applyAlignment="1">
      <alignment horizontal="left" vertical="top" wrapText="1"/>
    </xf>
    <xf numFmtId="0" fontId="17" fillId="0" borderId="14" xfId="0" applyFont="1" applyBorder="1" applyAlignment="1">
      <alignment horizontal="left" vertical="top"/>
    </xf>
    <xf numFmtId="8" fontId="15" fillId="0" borderId="2" xfId="1" applyNumberFormat="1" applyFont="1" applyBorder="1"/>
    <xf numFmtId="164" fontId="15" fillId="0" borderId="1" xfId="0" applyNumberFormat="1" applyFont="1" applyBorder="1"/>
    <xf numFmtId="0" fontId="15" fillId="0" borderId="1" xfId="0" applyFont="1" applyBorder="1" applyAlignment="1">
      <alignment wrapText="1"/>
    </xf>
    <xf numFmtId="0" fontId="15" fillId="0" borderId="1" xfId="1" applyNumberFormat="1" applyFont="1" applyBorder="1"/>
    <xf numFmtId="0" fontId="15" fillId="0" borderId="0" xfId="0" applyFont="1"/>
    <xf numFmtId="0" fontId="15" fillId="0" borderId="12" xfId="0" applyFont="1" applyBorder="1" applyAlignment="1">
      <alignment vertical="top"/>
    </xf>
    <xf numFmtId="0" fontId="15" fillId="0" borderId="13" xfId="0" applyFont="1" applyBorder="1" applyAlignment="1">
      <alignment vertical="top" wrapText="1"/>
    </xf>
    <xf numFmtId="0" fontId="15" fillId="0" borderId="14" xfId="0" applyFont="1" applyBorder="1" applyAlignment="1">
      <alignment vertical="top" wrapText="1"/>
    </xf>
    <xf numFmtId="0" fontId="15" fillId="0" borderId="18" xfId="0" applyFont="1" applyBorder="1" applyAlignment="1">
      <alignment vertical="top" wrapText="1"/>
    </xf>
    <xf numFmtId="0" fontId="15" fillId="0" borderId="0" xfId="0" applyFont="1" applyAlignment="1">
      <alignment vertical="top" wrapText="1"/>
    </xf>
    <xf numFmtId="0" fontId="15" fillId="0" borderId="19" xfId="0" applyFont="1" applyBorder="1" applyAlignment="1">
      <alignment vertical="top" wrapText="1"/>
    </xf>
    <xf numFmtId="0" fontId="15" fillId="0" borderId="15" xfId="0" applyFont="1" applyBorder="1" applyAlignment="1">
      <alignment vertical="top" wrapText="1"/>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2" xfId="0" applyFont="1" applyBorder="1" applyAlignment="1"/>
    <xf numFmtId="3" fontId="17" fillId="0" borderId="3" xfId="0" applyNumberFormat="1" applyFont="1" applyBorder="1" applyAlignment="1">
      <alignment horizontal="right"/>
    </xf>
    <xf numFmtId="0" fontId="17" fillId="0" borderId="6" xfId="0" applyFont="1" applyBorder="1"/>
    <xf numFmtId="0" fontId="15" fillId="0" borderId="1" xfId="0" applyFont="1" applyBorder="1" applyAlignment="1">
      <alignment horizontal="right"/>
    </xf>
    <xf numFmtId="0" fontId="17" fillId="0" borderId="44" xfId="0" applyFont="1" applyBorder="1"/>
    <xf numFmtId="167" fontId="17" fillId="0" borderId="4" xfId="5" applyNumberFormat="1" applyFont="1" applyBorder="1"/>
    <xf numFmtId="0" fontId="17" fillId="0" borderId="45" xfId="0" applyFont="1" applyBorder="1"/>
    <xf numFmtId="0" fontId="17" fillId="0" borderId="51" xfId="0" applyFont="1" applyBorder="1" applyAlignment="1">
      <alignment horizontal="center" vertical="center" wrapText="1"/>
    </xf>
    <xf numFmtId="0" fontId="17" fillId="0" borderId="25" xfId="0" applyFont="1" applyBorder="1" applyAlignment="1">
      <alignment horizontal="center" vertical="center" wrapText="1"/>
    </xf>
    <xf numFmtId="2" fontId="15" fillId="0" borderId="1" xfId="0" applyNumberFormat="1" applyFont="1" applyBorder="1"/>
    <xf numFmtId="44" fontId="17" fillId="0" borderId="58" xfId="1" applyFont="1" applyBorder="1"/>
    <xf numFmtId="9" fontId="17" fillId="0" borderId="59" xfId="2" applyFont="1" applyBorder="1"/>
    <xf numFmtId="0" fontId="27" fillId="7" borderId="9" xfId="0" applyFont="1" applyFill="1" applyBorder="1" applyAlignment="1">
      <alignment horizontal="center"/>
    </xf>
    <xf numFmtId="0" fontId="27" fillId="7" borderId="10" xfId="0" applyFont="1" applyFill="1" applyBorder="1" applyAlignment="1">
      <alignment horizontal="center"/>
    </xf>
    <xf numFmtId="0" fontId="27" fillId="7" borderId="10" xfId="0" applyFont="1" applyFill="1" applyBorder="1" applyAlignment="1">
      <alignment horizontal="left"/>
    </xf>
    <xf numFmtId="0" fontId="27" fillId="7" borderId="11" xfId="0" applyFont="1" applyFill="1" applyBorder="1" applyAlignment="1">
      <alignment horizontal="center"/>
    </xf>
    <xf numFmtId="0" fontId="28" fillId="0" borderId="27" xfId="0" applyFont="1" applyBorder="1"/>
    <xf numFmtId="0" fontId="28" fillId="0" borderId="2" xfId="0" applyFont="1" applyBorder="1"/>
    <xf numFmtId="168" fontId="28" fillId="0" borderId="2" xfId="0" applyNumberFormat="1" applyFont="1" applyBorder="1"/>
    <xf numFmtId="169" fontId="28" fillId="0" borderId="2" xfId="1" applyNumberFormat="1" applyFont="1" applyBorder="1"/>
    <xf numFmtId="0" fontId="28" fillId="0" borderId="8" xfId="0" applyFont="1" applyBorder="1"/>
    <xf numFmtId="0" fontId="28" fillId="0" borderId="36" xfId="0" applyFont="1" applyBorder="1"/>
    <xf numFmtId="0" fontId="28" fillId="0" borderId="1" xfId="0" applyFont="1" applyBorder="1"/>
    <xf numFmtId="0" fontId="28" fillId="0" borderId="1" xfId="0" applyFont="1" applyBorder="1" applyAlignment="1">
      <alignment horizontal="right"/>
    </xf>
    <xf numFmtId="169" fontId="28" fillId="0" borderId="1" xfId="1" applyNumberFormat="1" applyFont="1" applyBorder="1"/>
    <xf numFmtId="0" fontId="28" fillId="0" borderId="5" xfId="0" applyFont="1" applyBorder="1"/>
    <xf numFmtId="170" fontId="28" fillId="0" borderId="1" xfId="1" applyNumberFormat="1" applyFont="1" applyBorder="1" applyAlignment="1">
      <alignment horizontal="right"/>
    </xf>
    <xf numFmtId="0" fontId="28" fillId="0" borderId="26" xfId="0" applyFont="1" applyBorder="1"/>
    <xf numFmtId="171" fontId="28" fillId="0" borderId="6" xfId="1" applyNumberFormat="1" applyFont="1" applyBorder="1"/>
    <xf numFmtId="0" fontId="29" fillId="0" borderId="22" xfId="0" applyFont="1" applyBorder="1"/>
    <xf numFmtId="0" fontId="29" fillId="0" borderId="12" xfId="0" applyFont="1" applyBorder="1" applyAlignment="1">
      <alignment horizontal="left"/>
    </xf>
    <xf numFmtId="0" fontId="29" fillId="0" borderId="13" xfId="0" applyFont="1" applyBorder="1"/>
    <xf numFmtId="0" fontId="29" fillId="0" borderId="14" xfId="0" applyFont="1" applyBorder="1"/>
    <xf numFmtId="0" fontId="29" fillId="0" borderId="18" xfId="0" applyFont="1" applyBorder="1"/>
    <xf numFmtId="0" fontId="29" fillId="0" borderId="0" xfId="0" applyFont="1"/>
    <xf numFmtId="0" fontId="29" fillId="0" borderId="19" xfId="0" applyFont="1" applyBorder="1"/>
    <xf numFmtId="0" fontId="29" fillId="0" borderId="15" xfId="0" applyFont="1" applyBorder="1"/>
    <xf numFmtId="0" fontId="29" fillId="0" borderId="16" xfId="0" applyFont="1" applyBorder="1"/>
    <xf numFmtId="0" fontId="29" fillId="0" borderId="17" xfId="0" applyFont="1" applyBorder="1"/>
    <xf numFmtId="0" fontId="29" fillId="0" borderId="12" xfId="0" applyFont="1" applyBorder="1"/>
    <xf numFmtId="0" fontId="29" fillId="0" borderId="29" xfId="0" applyFont="1" applyBorder="1"/>
    <xf numFmtId="169" fontId="29" fillId="0" borderId="27" xfId="1" applyNumberFormat="1" applyFont="1" applyBorder="1"/>
    <xf numFmtId="9" fontId="29" fillId="0" borderId="8" xfId="2" applyFont="1" applyBorder="1"/>
    <xf numFmtId="0" fontId="29" fillId="0" borderId="35" xfId="0" applyFont="1" applyBorder="1"/>
    <xf numFmtId="169" fontId="29" fillId="0" borderId="26" xfId="1" applyNumberFormat="1" applyFont="1" applyBorder="1"/>
    <xf numFmtId="0" fontId="29" fillId="0" borderId="7" xfId="0" applyFont="1" applyBorder="1"/>
    <xf numFmtId="0" fontId="29" fillId="0" borderId="27" xfId="0" applyFont="1" applyBorder="1"/>
    <xf numFmtId="3" fontId="29" fillId="0" borderId="37" xfId="0" applyNumberFormat="1" applyFont="1" applyBorder="1"/>
    <xf numFmtId="0" fontId="29" fillId="0" borderId="26" xfId="0" applyFont="1" applyBorder="1"/>
    <xf numFmtId="0" fontId="29" fillId="0" borderId="33" xfId="0" applyFont="1" applyBorder="1"/>
    <xf numFmtId="164" fontId="15" fillId="0" borderId="2" xfId="0" applyNumberFormat="1" applyFont="1" applyBorder="1"/>
    <xf numFmtId="164" fontId="15" fillId="0" borderId="40" xfId="0" applyNumberFormat="1" applyFont="1" applyBorder="1"/>
    <xf numFmtId="0" fontId="17" fillId="0" borderId="37" xfId="0" applyFont="1" applyBorder="1" applyAlignment="1">
      <alignment horizontal="right"/>
    </xf>
    <xf numFmtId="0" fontId="15" fillId="0" borderId="8" xfId="0" applyFont="1" applyBorder="1" applyAlignment="1">
      <alignment horizontal="center"/>
    </xf>
    <xf numFmtId="44" fontId="15" fillId="0" borderId="1" xfId="1" applyFont="1" applyBorder="1" applyAlignment="1">
      <alignment horizontal="center"/>
    </xf>
    <xf numFmtId="0" fontId="15" fillId="0" borderId="5" xfId="0" applyFont="1" applyBorder="1" applyAlignment="1">
      <alignment horizontal="center"/>
    </xf>
    <xf numFmtId="44" fontId="15" fillId="0" borderId="2" xfId="0" applyNumberFormat="1" applyFont="1" applyBorder="1"/>
    <xf numFmtId="44" fontId="15" fillId="0" borderId="1" xfId="0" applyNumberFormat="1" applyFont="1" applyBorder="1"/>
    <xf numFmtId="0" fontId="14" fillId="5" borderId="9" xfId="0" applyFont="1" applyFill="1" applyBorder="1" applyAlignment="1">
      <alignment wrapText="1"/>
    </xf>
    <xf numFmtId="0" fontId="14" fillId="5" borderId="10" xfId="0" applyFont="1" applyFill="1" applyBorder="1" applyAlignment="1">
      <alignment wrapText="1"/>
    </xf>
    <xf numFmtId="0" fontId="14" fillId="5" borderId="11" xfId="0" applyFont="1" applyFill="1" applyBorder="1" applyAlignment="1">
      <alignment wrapText="1"/>
    </xf>
    <xf numFmtId="0" fontId="15" fillId="0" borderId="27" xfId="0" applyFont="1" applyBorder="1" applyAlignment="1">
      <alignment vertical="center"/>
    </xf>
    <xf numFmtId="0" fontId="15" fillId="0" borderId="2" xfId="0" applyFont="1" applyBorder="1" applyAlignment="1">
      <alignment horizontal="center" vertical="center"/>
    </xf>
    <xf numFmtId="44" fontId="15" fillId="0" borderId="2" xfId="1" applyFont="1" applyBorder="1" applyAlignment="1">
      <alignment horizontal="center" vertical="center"/>
    </xf>
    <xf numFmtId="0" fontId="15" fillId="0" borderId="2" xfId="0" applyFont="1" applyBorder="1" applyAlignment="1">
      <alignment vertical="top"/>
    </xf>
    <xf numFmtId="0" fontId="15" fillId="0" borderId="8" xfId="0" applyFont="1" applyBorder="1" applyAlignment="1">
      <alignment vertical="top"/>
    </xf>
    <xf numFmtId="0" fontId="15" fillId="0" borderId="36" xfId="0" applyFont="1" applyBorder="1" applyAlignment="1">
      <alignment vertical="center"/>
    </xf>
    <xf numFmtId="0" fontId="15" fillId="0" borderId="1" xfId="0" applyFont="1" applyBorder="1" applyAlignment="1">
      <alignment horizontal="center" vertical="center"/>
    </xf>
    <xf numFmtId="44" fontId="15" fillId="0" borderId="1" xfId="1" applyFont="1" applyBorder="1" applyAlignment="1">
      <alignment horizontal="center" vertical="center"/>
    </xf>
    <xf numFmtId="0" fontId="15" fillId="0" borderId="5" xfId="0" applyFont="1" applyBorder="1" applyAlignment="1">
      <alignment vertical="top"/>
    </xf>
    <xf numFmtId="0" fontId="17" fillId="0" borderId="15" xfId="0" applyFont="1" applyBorder="1"/>
    <xf numFmtId="0" fontId="17" fillId="0" borderId="16" xfId="0" applyFont="1" applyBorder="1"/>
    <xf numFmtId="0" fontId="17" fillId="0" borderId="17" xfId="0" applyFont="1" applyBorder="1"/>
    <xf numFmtId="0" fontId="32" fillId="0" borderId="60" xfId="0" applyFont="1" applyBorder="1" applyAlignment="1">
      <alignment horizontal="left" vertical="top" wrapText="1"/>
    </xf>
    <xf numFmtId="1" fontId="15" fillId="0" borderId="60" xfId="0" applyNumberFormat="1" applyFont="1" applyBorder="1" applyAlignment="1">
      <alignment horizontal="right" vertical="top" shrinkToFit="1"/>
    </xf>
    <xf numFmtId="172" fontId="15" fillId="0" borderId="60" xfId="0" applyNumberFormat="1" applyFont="1" applyBorder="1" applyAlignment="1">
      <alignment horizontal="right" vertical="top" shrinkToFit="1"/>
    </xf>
    <xf numFmtId="170" fontId="15" fillId="0" borderId="60" xfId="0" applyNumberFormat="1" applyFont="1" applyBorder="1" applyAlignment="1">
      <alignment horizontal="right" vertical="top" shrinkToFit="1"/>
    </xf>
    <xf numFmtId="173" fontId="15" fillId="0" borderId="60" xfId="0" applyNumberFormat="1" applyFont="1" applyBorder="1" applyAlignment="1">
      <alignment horizontal="center" vertical="top" shrinkToFit="1"/>
    </xf>
    <xf numFmtId="0" fontId="36" fillId="0" borderId="60" xfId="0" applyFont="1" applyBorder="1" applyAlignment="1">
      <alignment horizontal="left" wrapText="1"/>
    </xf>
    <xf numFmtId="0" fontId="36" fillId="0" borderId="62" xfId="0" applyFont="1" applyBorder="1" applyAlignment="1">
      <alignment horizontal="left" wrapText="1"/>
    </xf>
    <xf numFmtId="0" fontId="39" fillId="0" borderId="63" xfId="0" applyFont="1" applyBorder="1" applyAlignment="1">
      <alignment horizontal="left" vertical="top" wrapText="1"/>
    </xf>
    <xf numFmtId="0" fontId="36" fillId="0" borderId="62" xfId="0" applyFont="1" applyBorder="1" applyAlignment="1">
      <alignment horizontal="left" vertical="center" wrapText="1"/>
    </xf>
    <xf numFmtId="0" fontId="36" fillId="0" borderId="66" xfId="0" applyFont="1" applyBorder="1" applyAlignment="1">
      <alignment horizontal="left" vertical="center" wrapText="1"/>
    </xf>
    <xf numFmtId="172" fontId="15" fillId="0" borderId="64" xfId="0" applyNumberFormat="1" applyFont="1" applyBorder="1" applyAlignment="1">
      <alignment horizontal="right" vertical="top" shrinkToFit="1"/>
    </xf>
    <xf numFmtId="0" fontId="34" fillId="9" borderId="70" xfId="0" applyFont="1" applyFill="1" applyBorder="1" applyAlignment="1">
      <alignment horizontal="left" vertical="top" wrapText="1" indent="2"/>
    </xf>
    <xf numFmtId="0" fontId="34" fillId="9" borderId="71" xfId="0" applyFont="1" applyFill="1" applyBorder="1" applyAlignment="1">
      <alignment horizontal="left" vertical="top" wrapText="1"/>
    </xf>
    <xf numFmtId="0" fontId="34" fillId="9" borderId="71" xfId="0" applyFont="1" applyFill="1" applyBorder="1" applyAlignment="1">
      <alignment horizontal="center" vertical="top" wrapText="1"/>
    </xf>
    <xf numFmtId="0" fontId="34" fillId="9" borderId="71" xfId="0" applyFont="1" applyFill="1" applyBorder="1" applyAlignment="1">
      <alignment horizontal="left" vertical="top" wrapText="1" indent="1"/>
    </xf>
    <xf numFmtId="0" fontId="34" fillId="9" borderId="71" xfId="0" applyFont="1" applyFill="1" applyBorder="1" applyAlignment="1">
      <alignment horizontal="left" vertical="top" wrapText="1" indent="2"/>
    </xf>
    <xf numFmtId="0" fontId="34" fillId="9" borderId="72" xfId="0" applyFont="1" applyFill="1" applyBorder="1" applyAlignment="1">
      <alignment horizontal="left" vertical="top" wrapText="1" indent="1"/>
    </xf>
    <xf numFmtId="0" fontId="32" fillId="0" borderId="73" xfId="0" applyFont="1" applyBorder="1" applyAlignment="1">
      <alignment horizontal="left" vertical="top" wrapText="1"/>
    </xf>
    <xf numFmtId="0" fontId="32" fillId="0" borderId="74" xfId="0" applyFont="1" applyBorder="1" applyAlignment="1">
      <alignment horizontal="left" vertical="top" wrapText="1"/>
    </xf>
    <xf numFmtId="1" fontId="15" fillId="0" borderId="74" xfId="0" applyNumberFormat="1" applyFont="1" applyBorder="1" applyAlignment="1">
      <alignment horizontal="right" vertical="top" shrinkToFit="1"/>
    </xf>
    <xf numFmtId="0" fontId="36" fillId="0" borderId="74" xfId="0" applyFont="1" applyBorder="1" applyAlignment="1">
      <alignment horizontal="left" vertical="top" wrapText="1"/>
    </xf>
    <xf numFmtId="172" fontId="15" fillId="0" borderId="74" xfId="0" applyNumberFormat="1" applyFont="1" applyBorder="1" applyAlignment="1">
      <alignment horizontal="right" vertical="top" shrinkToFit="1"/>
    </xf>
    <xf numFmtId="170" fontId="15" fillId="0" borderId="74" xfId="0" applyNumberFormat="1" applyFont="1" applyBorder="1" applyAlignment="1">
      <alignment horizontal="right" vertical="top" shrinkToFit="1"/>
    </xf>
    <xf numFmtId="173" fontId="15" fillId="0" borderId="74" xfId="0" applyNumberFormat="1" applyFont="1" applyBorder="1" applyAlignment="1">
      <alignment horizontal="center" vertical="top" shrinkToFit="1"/>
    </xf>
    <xf numFmtId="0" fontId="36" fillId="0" borderId="75" xfId="0" applyFont="1" applyBorder="1" applyAlignment="1">
      <alignment horizontal="left" vertical="top" wrapText="1"/>
    </xf>
    <xf numFmtId="0" fontId="32" fillId="0" borderId="76" xfId="0" applyFont="1" applyBorder="1" applyAlignment="1">
      <alignment horizontal="left" vertical="top" wrapText="1"/>
    </xf>
    <xf numFmtId="0" fontId="36" fillId="0" borderId="77" xfId="0" applyFont="1" applyBorder="1" applyAlignment="1">
      <alignment horizontal="left" wrapText="1"/>
    </xf>
    <xf numFmtId="0" fontId="32" fillId="0" borderId="70" xfId="0" applyFont="1" applyBorder="1" applyAlignment="1">
      <alignment horizontal="left" vertical="top" wrapText="1"/>
    </xf>
    <xf numFmtId="0" fontId="32" fillId="0" borderId="71" xfId="0" applyFont="1" applyBorder="1" applyAlignment="1">
      <alignment horizontal="left" vertical="top" wrapText="1"/>
    </xf>
    <xf numFmtId="1" fontId="15" fillId="0" borderId="71" xfId="0" applyNumberFormat="1" applyFont="1" applyBorder="1" applyAlignment="1">
      <alignment horizontal="right" vertical="top" shrinkToFit="1"/>
    </xf>
    <xf numFmtId="0" fontId="36" fillId="0" borderId="71" xfId="0" applyFont="1" applyBorder="1" applyAlignment="1">
      <alignment horizontal="left" wrapText="1"/>
    </xf>
    <xf numFmtId="172" fontId="15" fillId="0" borderId="71" xfId="0" applyNumberFormat="1" applyFont="1" applyBorder="1" applyAlignment="1">
      <alignment horizontal="right" vertical="top" shrinkToFit="1"/>
    </xf>
    <xf numFmtId="0" fontId="32" fillId="0" borderId="71" xfId="0" applyFont="1" applyBorder="1" applyAlignment="1">
      <alignment horizontal="center" vertical="top" wrapText="1"/>
    </xf>
    <xf numFmtId="0" fontId="36" fillId="0" borderId="72" xfId="0" applyFont="1" applyBorder="1" applyAlignment="1">
      <alignment horizontal="left" wrapText="1"/>
    </xf>
    <xf numFmtId="0" fontId="36" fillId="0" borderId="82" xfId="0" applyFont="1" applyBorder="1" applyAlignment="1">
      <alignment horizontal="left" wrapText="1"/>
    </xf>
    <xf numFmtId="0" fontId="36" fillId="0" borderId="0" xfId="0" applyFont="1" applyBorder="1" applyAlignment="1">
      <alignment horizontal="left" vertical="center" wrapText="1"/>
    </xf>
    <xf numFmtId="0" fontId="36" fillId="0" borderId="19" xfId="0" applyFont="1" applyBorder="1" applyAlignment="1">
      <alignment horizontal="left" vertical="center" wrapText="1"/>
    </xf>
    <xf numFmtId="0" fontId="39" fillId="0" borderId="0" xfId="0" applyFont="1" applyBorder="1" applyAlignment="1">
      <alignment horizontal="left" vertical="top" wrapText="1"/>
    </xf>
    <xf numFmtId="0" fontId="36" fillId="0" borderId="0" xfId="0" applyFont="1" applyBorder="1" applyAlignment="1">
      <alignment horizontal="left" wrapText="1"/>
    </xf>
    <xf numFmtId="0" fontId="36" fillId="0" borderId="19" xfId="0" applyFont="1" applyBorder="1" applyAlignment="1">
      <alignment horizontal="left" wrapText="1"/>
    </xf>
    <xf numFmtId="0" fontId="36" fillId="0" borderId="85" xfId="0" applyFont="1" applyBorder="1" applyAlignment="1">
      <alignment horizontal="left" vertical="center" wrapText="1"/>
    </xf>
    <xf numFmtId="0" fontId="36" fillId="0" borderId="82" xfId="0" applyFont="1" applyBorder="1" applyAlignment="1">
      <alignment horizontal="left" vertical="center" wrapText="1"/>
    </xf>
    <xf numFmtId="0" fontId="39" fillId="0" borderId="84" xfId="0" applyFont="1" applyBorder="1" applyAlignment="1">
      <alignment horizontal="left" vertical="top" wrapText="1"/>
    </xf>
    <xf numFmtId="0" fontId="32" fillId="0" borderId="84" xfId="0" applyFont="1" applyBorder="1" applyAlignment="1">
      <alignment horizontal="left" vertical="top" wrapText="1"/>
    </xf>
    <xf numFmtId="0" fontId="39" fillId="0" borderId="73" xfId="0" applyFont="1" applyBorder="1" applyAlignment="1">
      <alignment horizontal="left" vertical="top" wrapText="1"/>
    </xf>
    <xf numFmtId="174" fontId="41" fillId="0" borderId="74" xfId="0" applyNumberFormat="1" applyFont="1" applyBorder="1" applyAlignment="1">
      <alignment horizontal="left" vertical="top" shrinkToFit="1"/>
    </xf>
    <xf numFmtId="9" fontId="41" fillId="0" borderId="74" xfId="0" applyNumberFormat="1" applyFont="1" applyBorder="1" applyAlignment="1">
      <alignment horizontal="right" vertical="top" shrinkToFit="1"/>
    </xf>
    <xf numFmtId="0" fontId="39" fillId="0" borderId="70" xfId="0" applyFont="1" applyBorder="1" applyAlignment="1">
      <alignment horizontal="left" vertical="top" wrapText="1"/>
    </xf>
    <xf numFmtId="166" fontId="41" fillId="0" borderId="71" xfId="0" applyNumberFormat="1" applyFont="1" applyBorder="1" applyAlignment="1">
      <alignment horizontal="right" vertical="top" shrinkToFit="1"/>
    </xf>
    <xf numFmtId="1" fontId="41" fillId="0" borderId="64" xfId="0" applyNumberFormat="1" applyFont="1" applyBorder="1" applyAlignment="1">
      <alignment horizontal="right" vertical="top" shrinkToFit="1"/>
    </xf>
    <xf numFmtId="174" fontId="41" fillId="0" borderId="71" xfId="0" applyNumberFormat="1" applyFont="1" applyBorder="1" applyAlignment="1">
      <alignment horizontal="left" vertical="top" shrinkToFit="1"/>
    </xf>
    <xf numFmtId="0" fontId="0" fillId="0" borderId="0" xfId="0" applyAlignment="1">
      <alignment wrapText="1"/>
    </xf>
    <xf numFmtId="3" fontId="15" fillId="0" borderId="2" xfId="0" applyNumberFormat="1" applyFont="1" applyBorder="1" applyAlignment="1">
      <alignment horizontal="center"/>
    </xf>
    <xf numFmtId="44" fontId="15" fillId="0" borderId="2" xfId="1" applyFont="1" applyBorder="1" applyAlignment="1">
      <alignment horizontal="center" vertical="top"/>
    </xf>
    <xf numFmtId="0" fontId="17" fillId="0" borderId="13" xfId="0" applyFont="1" applyBorder="1"/>
    <xf numFmtId="0" fontId="17" fillId="0" borderId="14" xfId="0" applyFont="1" applyBorder="1"/>
    <xf numFmtId="0" fontId="17" fillId="0" borderId="15" xfId="0" applyFont="1" applyBorder="1"/>
    <xf numFmtId="0" fontId="17" fillId="0" borderId="16" xfId="0" applyFont="1" applyBorder="1"/>
    <xf numFmtId="0" fontId="17" fillId="0" borderId="17" xfId="0" applyFont="1" applyBorder="1"/>
    <xf numFmtId="0" fontId="0" fillId="0" borderId="0" xfId="0" applyAlignment="1">
      <alignment wrapText="1"/>
    </xf>
    <xf numFmtId="0" fontId="3" fillId="2" borderId="10"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left" vertical="top" wrapText="1"/>
    </xf>
    <xf numFmtId="44" fontId="4" fillId="0" borderId="40" xfId="1" applyFont="1" applyFill="1" applyBorder="1"/>
    <xf numFmtId="0" fontId="17" fillId="0" borderId="13" xfId="0" applyFont="1" applyBorder="1"/>
    <xf numFmtId="0" fontId="11" fillId="0" borderId="0" xfId="4" applyFont="1" applyAlignment="1">
      <alignment vertical="center" wrapText="1"/>
    </xf>
    <xf numFmtId="0" fontId="17" fillId="0" borderId="0" xfId="0" applyFont="1" applyAlignment="1">
      <alignment vertical="center" wrapText="1"/>
    </xf>
    <xf numFmtId="4" fontId="15" fillId="0" borderId="2" xfId="0" applyNumberFormat="1" applyFont="1" applyBorder="1"/>
    <xf numFmtId="9" fontId="17" fillId="0" borderId="33" xfId="0" applyNumberFormat="1" applyFont="1" applyBorder="1"/>
    <xf numFmtId="0" fontId="14" fillId="5" borderId="9" xfId="0" applyFont="1" applyFill="1" applyBorder="1" applyAlignment="1">
      <alignment horizontal="center" vertical="top" wrapText="1"/>
    </xf>
    <xf numFmtId="0" fontId="14" fillId="5" borderId="10" xfId="0" applyFont="1" applyFill="1" applyBorder="1" applyAlignment="1">
      <alignment horizontal="center" vertical="top" wrapText="1"/>
    </xf>
    <xf numFmtId="0" fontId="14" fillId="5" borderId="11" xfId="0" applyFont="1" applyFill="1" applyBorder="1" applyAlignment="1">
      <alignment horizontal="center" vertical="top" wrapText="1"/>
    </xf>
    <xf numFmtId="0" fontId="0" fillId="0" borderId="19" xfId="0" applyBorder="1" applyAlignment="1">
      <alignment horizontal="left" vertical="top" wrapText="1"/>
    </xf>
    <xf numFmtId="0" fontId="45" fillId="0" borderId="0" xfId="0" applyFont="1"/>
    <xf numFmtId="0" fontId="45" fillId="0" borderId="13" xfId="0" applyFont="1" applyBorder="1"/>
    <xf numFmtId="0" fontId="12" fillId="0" borderId="1" xfId="1" applyNumberFormat="1" applyFont="1" applyBorder="1" applyAlignment="1">
      <alignment horizontal="center" vertical="center" wrapText="1"/>
    </xf>
    <xf numFmtId="0" fontId="11" fillId="0" borderId="0" xfId="0" applyFont="1"/>
    <xf numFmtId="164" fontId="4" fillId="0" borderId="2" xfId="1" applyNumberFormat="1" applyFont="1" applyBorder="1"/>
    <xf numFmtId="16" fontId="0" fillId="0" borderId="15" xfId="0" applyNumberFormat="1" applyBorder="1"/>
    <xf numFmtId="0" fontId="4" fillId="0" borderId="2" xfId="0" applyFont="1" applyBorder="1" applyAlignment="1">
      <alignment wrapText="1"/>
    </xf>
    <xf numFmtId="0" fontId="0" fillId="0" borderId="1" xfId="0" applyBorder="1"/>
    <xf numFmtId="0" fontId="4" fillId="0" borderId="36" xfId="0" applyFont="1" applyBorder="1" applyAlignment="1">
      <alignment wrapText="1"/>
    </xf>
    <xf numFmtId="0" fontId="3" fillId="2" borderId="50" xfId="0" applyFont="1" applyFill="1" applyBorder="1" applyAlignment="1">
      <alignment horizontal="center"/>
    </xf>
    <xf numFmtId="0" fontId="5" fillId="0" borderId="0" xfId="3"/>
    <xf numFmtId="0" fontId="0" fillId="0" borderId="43" xfId="0" applyBorder="1"/>
    <xf numFmtId="3" fontId="0" fillId="0" borderId="11" xfId="0" applyNumberFormat="1" applyBorder="1"/>
    <xf numFmtId="0" fontId="22" fillId="0" borderId="0" xfId="0" applyFont="1"/>
    <xf numFmtId="0" fontId="21" fillId="0" borderId="0" xfId="0" applyFont="1"/>
    <xf numFmtId="0" fontId="21" fillId="0" borderId="16" xfId="0" applyFont="1" applyBorder="1"/>
    <xf numFmtId="0" fontId="21" fillId="0" borderId="15" xfId="0" applyFont="1" applyBorder="1"/>
    <xf numFmtId="0" fontId="17" fillId="0" borderId="0" xfId="0" applyFont="1" applyAlignment="1">
      <alignment vertical="center"/>
    </xf>
    <xf numFmtId="0" fontId="17" fillId="0" borderId="13" xfId="0" applyFont="1" applyBorder="1" applyAlignment="1">
      <alignment vertical="center"/>
    </xf>
    <xf numFmtId="0" fontId="22" fillId="0" borderId="16" xfId="0" applyFont="1" applyBorder="1"/>
    <xf numFmtId="0" fontId="46" fillId="0" borderId="15" xfId="0" applyFont="1" applyBorder="1" applyAlignment="1">
      <alignment vertical="center"/>
    </xf>
    <xf numFmtId="0" fontId="17" fillId="0" borderId="19" xfId="0" applyFont="1" applyBorder="1" applyAlignment="1">
      <alignment vertical="center" wrapText="1"/>
    </xf>
    <xf numFmtId="0" fontId="47" fillId="0" borderId="0" xfId="0" applyFont="1" applyAlignment="1">
      <alignment vertical="center"/>
    </xf>
    <xf numFmtId="0" fontId="17" fillId="0" borderId="18" xfId="0" applyFont="1" applyBorder="1" applyAlignment="1">
      <alignment vertical="center" wrapText="1"/>
    </xf>
    <xf numFmtId="165" fontId="0" fillId="0" borderId="6" xfId="1" applyNumberFormat="1" applyFont="1" applyBorder="1"/>
    <xf numFmtId="164" fontId="0" fillId="0" borderId="1" xfId="1" applyNumberFormat="1" applyFont="1" applyBorder="1"/>
    <xf numFmtId="0" fontId="0" fillId="0" borderId="36" xfId="0" applyBorder="1"/>
    <xf numFmtId="44" fontId="1" fillId="0" borderId="1" xfId="1" applyBorder="1"/>
    <xf numFmtId="164" fontId="1" fillId="0" borderId="1" xfId="1" applyNumberFormat="1" applyBorder="1"/>
    <xf numFmtId="0" fontId="48" fillId="0" borderId="36" xfId="0" applyFont="1" applyBorder="1"/>
    <xf numFmtId="44" fontId="1" fillId="0" borderId="2" xfId="1" applyBorder="1"/>
    <xf numFmtId="8" fontId="1" fillId="0" borderId="2" xfId="1" applyNumberFormat="1" applyBorder="1"/>
    <xf numFmtId="0" fontId="0" fillId="0" borderId="2" xfId="0" applyBorder="1"/>
    <xf numFmtId="164" fontId="4" fillId="0" borderId="47" xfId="1" applyNumberFormat="1" applyFont="1" applyBorder="1"/>
    <xf numFmtId="0" fontId="4" fillId="0" borderId="1" xfId="0" applyFont="1" applyBorder="1" applyAlignment="1">
      <alignment horizontal="center"/>
    </xf>
    <xf numFmtId="0" fontId="4" fillId="0" borderId="36" xfId="0" applyFont="1" applyBorder="1" applyAlignment="1">
      <alignment horizontal="center"/>
    </xf>
    <xf numFmtId="0" fontId="4" fillId="0" borderId="2" xfId="0" applyFont="1" applyBorder="1" applyAlignment="1">
      <alignment horizontal="center"/>
    </xf>
    <xf numFmtId="0" fontId="4" fillId="0" borderId="27" xfId="0" applyFont="1" applyBorder="1" applyAlignment="1">
      <alignment horizontal="center"/>
    </xf>
    <xf numFmtId="166" fontId="11" fillId="0" borderId="0" xfId="4" applyNumberFormat="1" applyFont="1" applyAlignment="1">
      <alignment vertical="center" wrapText="1"/>
    </xf>
    <xf numFmtId="0" fontId="4" fillId="0" borderId="1" xfId="0" applyFont="1" applyBorder="1" applyAlignment="1">
      <alignment horizontal="right"/>
    </xf>
    <xf numFmtId="0" fontId="4" fillId="0" borderId="2" xfId="0" applyFont="1" applyBorder="1" applyAlignment="1">
      <alignment horizontal="right"/>
    </xf>
    <xf numFmtId="0" fontId="4" fillId="0" borderId="33" xfId="0" applyFont="1" applyBorder="1"/>
    <xf numFmtId="3" fontId="4" fillId="0" borderId="37" xfId="0" applyNumberFormat="1" applyFont="1" applyBorder="1"/>
    <xf numFmtId="0" fontId="4" fillId="0" borderId="7" xfId="0" applyFont="1" applyBorder="1"/>
    <xf numFmtId="44" fontId="4" fillId="0" borderId="26" xfId="1" applyFont="1" applyBorder="1"/>
    <xf numFmtId="0" fontId="4" fillId="0" borderId="35" xfId="0" applyFont="1" applyBorder="1"/>
    <xf numFmtId="9" fontId="4" fillId="0" borderId="8" xfId="2" applyFont="1" applyBorder="1"/>
    <xf numFmtId="44" fontId="4" fillId="0" borderId="27" xfId="1" applyFont="1" applyBorder="1"/>
    <xf numFmtId="0" fontId="4" fillId="0" borderId="29" xfId="0" applyFont="1" applyBorder="1"/>
    <xf numFmtId="0" fontId="4" fillId="0" borderId="17" xfId="0" applyFont="1" applyBorder="1"/>
    <xf numFmtId="0" fontId="4" fillId="0" borderId="16" xfId="0" applyFont="1" applyBorder="1"/>
    <xf numFmtId="0" fontId="4" fillId="0" borderId="19" xfId="0" applyFont="1" applyBorder="1"/>
    <xf numFmtId="0" fontId="4" fillId="0" borderId="0" xfId="0" applyFont="1"/>
    <xf numFmtId="0" fontId="4" fillId="0" borderId="14" xfId="0" applyFont="1" applyBorder="1"/>
    <xf numFmtId="0" fontId="4" fillId="0" borderId="13" xfId="0" applyFont="1" applyBorder="1"/>
    <xf numFmtId="0" fontId="4" fillId="0" borderId="22" xfId="0" applyFont="1" applyBorder="1"/>
    <xf numFmtId="8" fontId="4" fillId="0" borderId="2" xfId="1" applyNumberFormat="1" applyFont="1" applyBorder="1"/>
    <xf numFmtId="6" fontId="4" fillId="0" borderId="1" xfId="1" applyNumberFormat="1" applyFont="1" applyBorder="1"/>
    <xf numFmtId="8" fontId="4" fillId="0" borderId="1" xfId="0" applyNumberFormat="1" applyFont="1" applyBorder="1"/>
    <xf numFmtId="1" fontId="0" fillId="0" borderId="0" xfId="0" applyNumberFormat="1"/>
    <xf numFmtId="0" fontId="0" fillId="0" borderId="18" xfId="0" quotePrefix="1" applyBorder="1"/>
    <xf numFmtId="16" fontId="0" fillId="0" borderId="18" xfId="0" quotePrefix="1" applyNumberFormat="1" applyBorder="1"/>
    <xf numFmtId="0" fontId="50" fillId="0" borderId="12" xfId="0" applyFont="1" applyBorder="1"/>
    <xf numFmtId="164" fontId="4" fillId="0" borderId="6" xfId="1" applyNumberFormat="1" applyFont="1" applyBorder="1"/>
    <xf numFmtId="6" fontId="4" fillId="0" borderId="1" xfId="0" applyNumberFormat="1" applyFont="1" applyBorder="1"/>
    <xf numFmtId="16" fontId="4" fillId="0" borderId="1" xfId="0" quotePrefix="1" applyNumberFormat="1" applyFont="1" applyBorder="1" applyAlignment="1">
      <alignment horizontal="right"/>
    </xf>
    <xf numFmtId="0" fontId="17" fillId="0" borderId="14" xfId="0" applyFont="1" applyBorder="1" applyAlignment="1">
      <alignment horizontal="left" vertical="top" wrapText="1"/>
    </xf>
    <xf numFmtId="0" fontId="17" fillId="0" borderId="19" xfId="0" applyFont="1" applyBorder="1" applyAlignment="1">
      <alignment horizontal="left" vertical="top" wrapText="1"/>
    </xf>
    <xf numFmtId="0" fontId="17" fillId="0" borderId="17" xfId="0" applyFont="1" applyBorder="1" applyAlignment="1">
      <alignment horizontal="left" vertical="top" wrapText="1"/>
    </xf>
    <xf numFmtId="0" fontId="17" fillId="0" borderId="12" xfId="0" quotePrefix="1" applyFont="1" applyBorder="1" applyAlignment="1">
      <alignment horizontal="left" vertical="top"/>
    </xf>
    <xf numFmtId="0" fontId="17" fillId="0" borderId="13" xfId="0" quotePrefix="1" applyFont="1" applyBorder="1" applyAlignment="1">
      <alignment horizontal="left" vertical="top"/>
    </xf>
    <xf numFmtId="0" fontId="17" fillId="0" borderId="13" xfId="0" applyFont="1" applyBorder="1" applyAlignment="1">
      <alignment horizontal="left" vertical="top"/>
    </xf>
    <xf numFmtId="0" fontId="17" fillId="0" borderId="14" xfId="0" applyFont="1" applyBorder="1" applyAlignment="1">
      <alignment horizontal="left" vertical="top"/>
    </xf>
    <xf numFmtId="0" fontId="17" fillId="0" borderId="15" xfId="0" applyFont="1" applyBorder="1" applyAlignment="1">
      <alignment horizontal="left" vertical="top"/>
    </xf>
    <xf numFmtId="0" fontId="17" fillId="0" borderId="16" xfId="0" applyFont="1" applyBorder="1" applyAlignment="1">
      <alignment horizontal="left" vertical="top"/>
    </xf>
    <xf numFmtId="0" fontId="17" fillId="0" borderId="17" xfId="0" applyFont="1" applyBorder="1" applyAlignment="1">
      <alignment horizontal="left" vertical="top"/>
    </xf>
    <xf numFmtId="0" fontId="18" fillId="0" borderId="44" xfId="3" applyFont="1" applyBorder="1" applyAlignment="1">
      <alignment horizontal="left" vertical="top"/>
    </xf>
    <xf numFmtId="0" fontId="17" fillId="0" borderId="3" xfId="0" applyFont="1" applyBorder="1" applyAlignment="1">
      <alignment horizontal="left" vertical="top"/>
    </xf>
    <xf numFmtId="0" fontId="17" fillId="0" borderId="4" xfId="0" applyFont="1" applyBorder="1" applyAlignment="1">
      <alignment horizontal="left" vertical="top"/>
    </xf>
    <xf numFmtId="0" fontId="17" fillId="0" borderId="45" xfId="0" applyFont="1" applyBorder="1" applyAlignment="1">
      <alignment horizontal="left" vertical="top"/>
    </xf>
    <xf numFmtId="0" fontId="17" fillId="0" borderId="6" xfId="0" applyFont="1" applyBorder="1" applyAlignment="1">
      <alignment horizontal="left" vertical="top"/>
    </xf>
    <xf numFmtId="0" fontId="17" fillId="0" borderId="7" xfId="0" applyFont="1" applyBorder="1" applyAlignment="1">
      <alignment horizontal="left" vertical="top"/>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14" fillId="5" borderId="28" xfId="0" applyFont="1" applyFill="1" applyBorder="1" applyAlignment="1">
      <alignment horizontal="left" vertical="top"/>
    </xf>
    <xf numFmtId="0" fontId="14" fillId="5" borderId="29" xfId="0" applyFont="1" applyFill="1" applyBorder="1" applyAlignment="1">
      <alignment horizontal="left" vertical="top"/>
    </xf>
    <xf numFmtId="0" fontId="15" fillId="0" borderId="30" xfId="0" applyFont="1" applyBorder="1" applyAlignment="1">
      <alignment horizontal="center"/>
    </xf>
    <xf numFmtId="0" fontId="15" fillId="0" borderId="31" xfId="0" applyFont="1" applyBorder="1" applyAlignment="1">
      <alignment horizontal="center"/>
    </xf>
    <xf numFmtId="0" fontId="15" fillId="0" borderId="32" xfId="0" applyFont="1" applyBorder="1" applyAlignment="1">
      <alignment horizontal="center"/>
    </xf>
    <xf numFmtId="0" fontId="15" fillId="0" borderId="33" xfId="0" applyFont="1" applyBorder="1" applyAlignment="1">
      <alignment horizontal="center" wrapText="1"/>
    </xf>
    <xf numFmtId="0" fontId="15" fillId="0" borderId="34" xfId="0" applyFont="1" applyBorder="1" applyAlignment="1">
      <alignment horizontal="center" wrapText="1"/>
    </xf>
    <xf numFmtId="0" fontId="15" fillId="0" borderId="35" xfId="0" applyFont="1" applyBorder="1" applyAlignment="1">
      <alignment horizontal="center" wrapText="1"/>
    </xf>
    <xf numFmtId="0" fontId="16" fillId="5" borderId="16" xfId="0" applyFont="1" applyFill="1" applyBorder="1" applyAlignment="1">
      <alignment horizontal="left"/>
    </xf>
    <xf numFmtId="0" fontId="16" fillId="5" borderId="17" xfId="0" applyFont="1" applyFill="1" applyBorder="1" applyAlignment="1">
      <alignment horizontal="left"/>
    </xf>
    <xf numFmtId="0" fontId="17" fillId="0" borderId="20" xfId="0" applyFont="1" applyBorder="1" applyAlignment="1">
      <alignment horizontal="left"/>
    </xf>
    <xf numFmtId="0" fontId="17" fillId="0" borderId="21" xfId="0" applyFont="1" applyBorder="1" applyAlignment="1">
      <alignment horizontal="left"/>
    </xf>
    <xf numFmtId="0" fontId="17" fillId="0" borderId="22" xfId="0" applyFont="1" applyBorder="1" applyAlignment="1">
      <alignment horizontal="left"/>
    </xf>
    <xf numFmtId="0" fontId="17" fillId="0" borderId="12" xfId="0" quotePrefix="1" applyFont="1" applyBorder="1" applyAlignment="1">
      <alignment horizontal="left" vertical="top" wrapText="1"/>
    </xf>
    <xf numFmtId="0" fontId="17" fillId="0" borderId="13" xfId="0" quotePrefix="1" applyFont="1" applyBorder="1" applyAlignment="1">
      <alignment horizontal="left" vertical="top" wrapText="1"/>
    </xf>
    <xf numFmtId="0" fontId="17" fillId="0" borderId="13" xfId="0" applyFont="1" applyBorder="1" applyAlignment="1">
      <alignment horizontal="left" vertical="top" wrapText="1"/>
    </xf>
    <xf numFmtId="0" fontId="17" fillId="0" borderId="15" xfId="0" applyFont="1" applyBorder="1" applyAlignment="1">
      <alignment horizontal="left" vertical="top" wrapText="1"/>
    </xf>
    <xf numFmtId="0" fontId="17" fillId="0" borderId="16" xfId="0" applyFont="1" applyBorder="1" applyAlignment="1">
      <alignment horizontal="left" vertical="top" wrapText="1"/>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4" fillId="0" borderId="30" xfId="0" applyFont="1" applyBorder="1" applyAlignment="1">
      <alignment horizontal="center"/>
    </xf>
    <xf numFmtId="0" fontId="4" fillId="0" borderId="31" xfId="0" applyFont="1" applyBorder="1" applyAlignment="1">
      <alignment horizontal="center"/>
    </xf>
    <xf numFmtId="0" fontId="4" fillId="0" borderId="32" xfId="0" applyFont="1" applyBorder="1" applyAlignment="1">
      <alignment horizontal="center"/>
    </xf>
    <xf numFmtId="0" fontId="4" fillId="0" borderId="33" xfId="0" applyFont="1" applyBorder="1" applyAlignment="1">
      <alignment horizontal="center" wrapText="1"/>
    </xf>
    <xf numFmtId="0" fontId="4" fillId="0" borderId="34" xfId="0" applyFont="1" applyBorder="1" applyAlignment="1">
      <alignment horizontal="center" wrapText="1"/>
    </xf>
    <xf numFmtId="0" fontId="4" fillId="0" borderId="35" xfId="0" applyFont="1" applyBorder="1" applyAlignment="1">
      <alignment horizontal="center" wrapText="1"/>
    </xf>
    <xf numFmtId="0" fontId="4" fillId="0" borderId="12" xfId="0" quotePrefix="1" applyFont="1" applyBorder="1" applyAlignment="1">
      <alignment horizontal="left" vertical="top"/>
    </xf>
    <xf numFmtId="0" fontId="4" fillId="0" borderId="13" xfId="0" quotePrefix="1"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50" xfId="0" applyFont="1" applyBorder="1" applyAlignment="1">
      <alignment wrapText="1"/>
    </xf>
    <xf numFmtId="0" fontId="4" fillId="0" borderId="40" xfId="0" applyFont="1" applyBorder="1" applyAlignment="1">
      <alignment wrapText="1"/>
    </xf>
    <xf numFmtId="0" fontId="4" fillId="0" borderId="2" xfId="0" applyFont="1" applyBorder="1" applyAlignment="1">
      <alignment wrapText="1"/>
    </xf>
    <xf numFmtId="0" fontId="4" fillId="0" borderId="41" xfId="0" applyFont="1" applyBorder="1" applyAlignment="1">
      <alignment wrapText="1"/>
    </xf>
    <xf numFmtId="0" fontId="4" fillId="0" borderId="42" xfId="0" applyFont="1" applyBorder="1" applyAlignment="1">
      <alignment wrapText="1"/>
    </xf>
    <xf numFmtId="0" fontId="4" fillId="0" borderId="8" xfId="0" applyFont="1" applyBorder="1" applyAlignment="1">
      <alignment wrapText="1"/>
    </xf>
    <xf numFmtId="0" fontId="4" fillId="0" borderId="13" xfId="0" applyFont="1" applyBorder="1" applyAlignment="1">
      <alignment wrapText="1"/>
    </xf>
    <xf numFmtId="0" fontId="4" fillId="0" borderId="13" xfId="0" applyFont="1" applyBorder="1"/>
    <xf numFmtId="0" fontId="4" fillId="0" borderId="23" xfId="0" applyFont="1" applyBorder="1" applyAlignment="1">
      <alignment horizontal="center" vertical="top"/>
    </xf>
    <xf numFmtId="0" fontId="4" fillId="0" borderId="24" xfId="0" applyFont="1" applyBorder="1" applyAlignment="1">
      <alignment horizontal="center" vertical="top"/>
    </xf>
    <xf numFmtId="0" fontId="4" fillId="0" borderId="25" xfId="0" applyFont="1" applyBorder="1" applyAlignment="1">
      <alignment horizontal="center" vertical="top"/>
    </xf>
    <xf numFmtId="0" fontId="53" fillId="3" borderId="12" xfId="0" applyFont="1" applyFill="1" applyBorder="1" applyAlignment="1">
      <alignment horizontal="center" vertical="center"/>
    </xf>
    <xf numFmtId="0" fontId="53" fillId="3" borderId="13"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15" xfId="0" applyFont="1" applyFill="1" applyBorder="1" applyAlignment="1">
      <alignment horizontal="center" vertical="center"/>
    </xf>
    <xf numFmtId="0" fontId="53" fillId="3" borderId="16" xfId="0" applyFont="1" applyFill="1" applyBorder="1" applyAlignment="1">
      <alignment horizontal="center" vertical="center"/>
    </xf>
    <xf numFmtId="0" fontId="53" fillId="3" borderId="17" xfId="0" applyFont="1" applyFill="1" applyBorder="1" applyAlignment="1">
      <alignment horizontal="center" vertical="center"/>
    </xf>
    <xf numFmtId="0" fontId="3" fillId="2" borderId="16" xfId="0" applyFont="1" applyFill="1" applyBorder="1" applyAlignment="1">
      <alignment horizontal="left"/>
    </xf>
    <xf numFmtId="0" fontId="3" fillId="2" borderId="17" xfId="0" applyFont="1" applyFill="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22" xfId="0" applyFont="1" applyBorder="1" applyAlignment="1">
      <alignment horizontal="left"/>
    </xf>
    <xf numFmtId="0" fontId="4" fillId="0" borderId="14" xfId="0" applyFont="1" applyBorder="1" applyAlignment="1">
      <alignment horizontal="left" vertical="top" wrapText="1"/>
    </xf>
    <xf numFmtId="0" fontId="4" fillId="0" borderId="19" xfId="0" applyFont="1" applyBorder="1" applyAlignment="1">
      <alignment horizontal="left" vertical="top" wrapText="1"/>
    </xf>
    <xf numFmtId="0" fontId="4" fillId="0" borderId="17" xfId="0" applyFont="1" applyBorder="1" applyAlignment="1">
      <alignment horizontal="left" vertical="top" wrapText="1"/>
    </xf>
    <xf numFmtId="0" fontId="51" fillId="0" borderId="44" xfId="3"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4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3" fillId="2" borderId="28" xfId="0" applyFont="1" applyFill="1" applyBorder="1" applyAlignment="1">
      <alignment horizontal="left" vertical="top"/>
    </xf>
    <xf numFmtId="0" fontId="3" fillId="2" borderId="29" xfId="0" applyFont="1" applyFill="1" applyBorder="1" applyAlignment="1">
      <alignment horizontal="left" vertical="top"/>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18" xfId="0" applyFont="1" applyBorder="1" applyAlignment="1">
      <alignment vertical="top" wrapText="1"/>
    </xf>
    <xf numFmtId="0" fontId="4" fillId="0" borderId="0" xfId="0" applyFont="1" applyAlignment="1">
      <alignment vertical="top" wrapText="1"/>
    </xf>
    <xf numFmtId="0" fontId="4" fillId="0" borderId="15" xfId="0" applyFont="1" applyBorder="1" applyAlignment="1">
      <alignment vertical="top" wrapText="1"/>
    </xf>
    <xf numFmtId="0" fontId="4" fillId="0" borderId="16" xfId="0" applyFont="1" applyBorder="1" applyAlignment="1">
      <alignment vertical="top" wrapText="1"/>
    </xf>
    <xf numFmtId="0" fontId="4" fillId="0" borderId="0" xfId="0" applyFont="1" applyAlignment="1">
      <alignment wrapText="1"/>
    </xf>
    <xf numFmtId="0" fontId="4" fillId="0" borderId="16" xfId="0" applyFont="1" applyBorder="1" applyAlignment="1">
      <alignment wrapText="1"/>
    </xf>
    <xf numFmtId="0" fontId="52" fillId="0" borderId="12" xfId="0" applyFont="1" applyBorder="1" applyAlignment="1">
      <alignment horizontal="left" vertical="center"/>
    </xf>
    <xf numFmtId="0" fontId="4" fillId="0" borderId="18" xfId="0" applyFont="1" applyBorder="1" applyAlignment="1">
      <alignment vertical="center"/>
    </xf>
    <xf numFmtId="0" fontId="4" fillId="0" borderId="0" xfId="0" applyFont="1"/>
    <xf numFmtId="0" fontId="4" fillId="0" borderId="15" xfId="0" applyFont="1" applyBorder="1" applyAlignment="1">
      <alignment vertical="center"/>
    </xf>
    <xf numFmtId="0" fontId="4" fillId="0" borderId="16" xfId="0" applyFont="1" applyBorder="1"/>
    <xf numFmtId="0" fontId="52" fillId="0" borderId="13" xfId="0" applyFont="1" applyBorder="1" applyAlignment="1">
      <alignment horizontal="left" vertical="center"/>
    </xf>
    <xf numFmtId="0" fontId="4" fillId="0" borderId="0" xfId="0" applyFont="1" applyAlignment="1">
      <alignment vertical="center"/>
    </xf>
    <xf numFmtId="0" fontId="4" fillId="0" borderId="16" xfId="0" applyFont="1" applyBorder="1" applyAlignment="1">
      <alignment vertical="center"/>
    </xf>
    <xf numFmtId="166" fontId="11" fillId="0" borderId="14" xfId="4" applyNumberFormat="1" applyFont="1" applyBorder="1" applyAlignment="1">
      <alignment horizontal="left" vertical="center" wrapText="1"/>
    </xf>
    <xf numFmtId="166" fontId="11" fillId="0" borderId="19" xfId="4" applyNumberFormat="1" applyFont="1" applyBorder="1" applyAlignment="1">
      <alignment horizontal="left" vertical="center" wrapText="1"/>
    </xf>
    <xf numFmtId="166" fontId="11" fillId="0" borderId="17" xfId="4" applyNumberFormat="1" applyFont="1" applyBorder="1" applyAlignment="1">
      <alignment horizontal="left" vertical="center" wrapText="1"/>
    </xf>
    <xf numFmtId="0" fontId="11" fillId="0" borderId="12" xfId="4" applyFont="1" applyBorder="1" applyAlignment="1">
      <alignment horizontal="left" vertical="top" wrapText="1"/>
    </xf>
    <xf numFmtId="0" fontId="11" fillId="0" borderId="13" xfId="4" applyFont="1" applyBorder="1" applyAlignment="1">
      <alignment horizontal="left" vertical="top" wrapText="1"/>
    </xf>
    <xf numFmtId="0" fontId="11" fillId="0" borderId="18" xfId="4" applyFont="1" applyBorder="1" applyAlignment="1">
      <alignment horizontal="left" vertical="top" wrapText="1"/>
    </xf>
    <xf numFmtId="0" fontId="11" fillId="0" borderId="0" xfId="4" applyFont="1" applyBorder="1" applyAlignment="1">
      <alignment horizontal="left" vertical="top" wrapText="1"/>
    </xf>
    <xf numFmtId="0" fontId="11" fillId="0" borderId="18" xfId="4" applyFont="1" applyBorder="1" applyAlignment="1">
      <alignment horizontal="left" vertical="top"/>
    </xf>
    <xf numFmtId="0" fontId="11" fillId="0" borderId="0" xfId="4" applyFont="1" applyBorder="1" applyAlignment="1">
      <alignment horizontal="left" vertical="top"/>
    </xf>
    <xf numFmtId="0" fontId="11" fillId="0" borderId="15" xfId="4" applyFont="1" applyBorder="1" applyAlignment="1">
      <alignment horizontal="left" vertical="top" wrapText="1"/>
    </xf>
    <xf numFmtId="0" fontId="11" fillId="0" borderId="16" xfId="4" applyFont="1" applyBorder="1" applyAlignment="1">
      <alignment horizontal="left" vertical="top" wrapText="1"/>
    </xf>
    <xf numFmtId="0" fontId="18" fillId="0" borderId="12" xfId="3" applyFont="1" applyBorder="1"/>
    <xf numFmtId="0" fontId="17" fillId="0" borderId="13" xfId="0" applyFont="1" applyBorder="1"/>
    <xf numFmtId="0" fontId="17" fillId="0" borderId="14" xfId="0" applyFont="1" applyBorder="1"/>
    <xf numFmtId="0" fontId="17" fillId="0" borderId="15" xfId="0" applyFont="1" applyBorder="1"/>
    <xf numFmtId="0" fontId="17" fillId="0" borderId="16" xfId="0" applyFont="1" applyBorder="1"/>
    <xf numFmtId="0" fontId="17" fillId="0" borderId="17" xfId="0" applyFont="1" applyBorder="1"/>
    <xf numFmtId="0" fontId="17" fillId="0" borderId="12" xfId="0" applyFont="1" applyBorder="1" applyAlignment="1">
      <alignment horizontal="left" vertical="top" wrapText="1"/>
    </xf>
    <xf numFmtId="0" fontId="17" fillId="0" borderId="18" xfId="0" applyFont="1" applyBorder="1" applyAlignment="1">
      <alignment horizontal="left" vertical="top" wrapText="1"/>
    </xf>
    <xf numFmtId="0" fontId="17" fillId="0" borderId="0" xfId="0" applyFont="1" applyBorder="1" applyAlignment="1">
      <alignment horizontal="left" vertical="top" wrapText="1"/>
    </xf>
    <xf numFmtId="0" fontId="17" fillId="0" borderId="12" xfId="0" applyFont="1" applyBorder="1" applyAlignment="1">
      <alignment horizontal="left" vertical="top"/>
    </xf>
    <xf numFmtId="0" fontId="17" fillId="0" borderId="18" xfId="0" applyFont="1" applyBorder="1" applyAlignment="1">
      <alignment horizontal="left" vertical="top"/>
    </xf>
    <xf numFmtId="0" fontId="17" fillId="0" borderId="0" xfId="0" applyFont="1" applyBorder="1" applyAlignment="1">
      <alignment horizontal="left" vertical="top"/>
    </xf>
    <xf numFmtId="0" fontId="17" fillId="0" borderId="19" xfId="0" applyFont="1" applyBorder="1" applyAlignment="1">
      <alignment horizontal="left" vertical="top"/>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left" vertical="center"/>
    </xf>
    <xf numFmtId="0" fontId="15" fillId="0" borderId="24" xfId="0" applyFont="1" applyBorder="1" applyAlignment="1">
      <alignment horizontal="left" vertical="center"/>
    </xf>
    <xf numFmtId="0" fontId="15" fillId="0" borderId="25" xfId="0" applyFont="1" applyBorder="1" applyAlignment="1">
      <alignment horizontal="left" vertical="center"/>
    </xf>
    <xf numFmtId="0" fontId="15" fillId="0" borderId="30" xfId="0" applyFont="1" applyBorder="1" applyAlignment="1">
      <alignment horizontal="left" vertical="top" wrapText="1"/>
    </xf>
    <xf numFmtId="0" fontId="15" fillId="0" borderId="31" xfId="0" applyFont="1" applyBorder="1" applyAlignment="1">
      <alignment horizontal="left" vertical="top" wrapText="1"/>
    </xf>
    <xf numFmtId="0" fontId="15" fillId="0" borderId="32" xfId="0" applyFont="1" applyBorder="1" applyAlignment="1">
      <alignment horizontal="left" vertical="top"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8" xfId="0" applyFont="1" applyBorder="1" applyAlignment="1">
      <alignment horizontal="left" vertical="center" wrapText="1"/>
    </xf>
    <xf numFmtId="0" fontId="17" fillId="0" borderId="0" xfId="0" applyFont="1" applyBorder="1" applyAlignment="1">
      <alignment horizontal="left" vertical="center" wrapText="1"/>
    </xf>
    <xf numFmtId="0" fontId="17" fillId="0" borderId="19"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0" fillId="0" borderId="12" xfId="0" quotePrefix="1" applyBorder="1" applyAlignment="1">
      <alignment horizontal="left" vertical="top"/>
    </xf>
    <xf numFmtId="0" fontId="0" fillId="0" borderId="13" xfId="0" quotePrefix="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2"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8" xfId="0" applyBorder="1" applyAlignment="1">
      <alignment wrapText="1"/>
    </xf>
    <xf numFmtId="0" fontId="0" fillId="0" borderId="0" xfId="0" applyAlignment="1">
      <alignment wrapText="1"/>
    </xf>
    <xf numFmtId="0" fontId="0" fillId="0" borderId="19"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4" fillId="0" borderId="2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2" fillId="2" borderId="16" xfId="0" applyFont="1" applyFill="1" applyBorder="1" applyAlignment="1">
      <alignment horizontal="left"/>
    </xf>
    <xf numFmtId="0" fontId="2" fillId="2" borderId="17" xfId="0" applyFont="1" applyFill="1"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14"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5" fillId="0" borderId="44" xfId="3"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2" fillId="2" borderId="20" xfId="0" applyFont="1" applyFill="1" applyBorder="1" applyAlignment="1">
      <alignment horizontal="left"/>
    </xf>
    <xf numFmtId="0" fontId="2" fillId="2" borderId="21" xfId="0" applyFont="1" applyFill="1" applyBorder="1" applyAlignment="1">
      <alignment horizontal="left"/>
    </xf>
    <xf numFmtId="0" fontId="2" fillId="2" borderId="22" xfId="0" applyFont="1" applyFill="1" applyBorder="1" applyAlignment="1">
      <alignment horizontal="left"/>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5" fillId="0" borderId="12" xfId="3" applyBorder="1" applyAlignment="1">
      <alignment horizontal="left" vertical="top"/>
    </xf>
    <xf numFmtId="0" fontId="5" fillId="0" borderId="13" xfId="3" applyBorder="1" applyAlignment="1">
      <alignment horizontal="left" vertical="top"/>
    </xf>
    <xf numFmtId="0" fontId="5" fillId="0" borderId="14" xfId="3" applyBorder="1" applyAlignment="1">
      <alignment horizontal="left" vertical="top"/>
    </xf>
    <xf numFmtId="0" fontId="5" fillId="0" borderId="15" xfId="3" applyBorder="1" applyAlignment="1">
      <alignment horizontal="left" vertical="top"/>
    </xf>
    <xf numFmtId="0" fontId="5" fillId="0" borderId="16" xfId="3" applyBorder="1" applyAlignment="1">
      <alignment horizontal="left" vertical="top"/>
    </xf>
    <xf numFmtId="0" fontId="5" fillId="0" borderId="17" xfId="3" applyBorder="1" applyAlignment="1">
      <alignment horizontal="left" vertical="top"/>
    </xf>
    <xf numFmtId="0" fontId="3" fillId="2" borderId="93" xfId="0" applyFont="1" applyFill="1" applyBorder="1" applyAlignment="1">
      <alignment horizontal="left" vertical="top"/>
    </xf>
    <xf numFmtId="0" fontId="11" fillId="0" borderId="18" xfId="4" applyFont="1" applyBorder="1" applyAlignment="1">
      <alignment vertical="center" wrapText="1"/>
    </xf>
    <xf numFmtId="0" fontId="11" fillId="0" borderId="0" xfId="4" applyFont="1" applyAlignment="1">
      <alignment vertical="center" wrapText="1"/>
    </xf>
    <xf numFmtId="0" fontId="0" fillId="0" borderId="14" xfId="0" quotePrefix="1" applyBorder="1" applyAlignment="1">
      <alignment horizontal="left" vertical="top"/>
    </xf>
    <xf numFmtId="0" fontId="0" fillId="0" borderId="15" xfId="0" quotePrefix="1" applyBorder="1" applyAlignment="1">
      <alignment horizontal="left" vertical="top"/>
    </xf>
    <xf numFmtId="0" fontId="0" fillId="0" borderId="16" xfId="0" quotePrefix="1" applyBorder="1" applyAlignment="1">
      <alignment horizontal="left" vertical="top"/>
    </xf>
    <xf numFmtId="0" fontId="0" fillId="0" borderId="17" xfId="0" quotePrefix="1" applyBorder="1" applyAlignment="1">
      <alignment horizontal="left" vertical="top"/>
    </xf>
    <xf numFmtId="0" fontId="49" fillId="0" borderId="92" xfId="0" applyFont="1" applyBorder="1" applyAlignment="1">
      <alignment horizontal="left" vertical="center" wrapText="1"/>
    </xf>
    <xf numFmtId="0" fontId="49" fillId="0" borderId="95" xfId="0" applyFont="1" applyBorder="1" applyAlignment="1">
      <alignment horizontal="left" vertical="center" wrapText="1"/>
    </xf>
    <xf numFmtId="0" fontId="49" fillId="0" borderId="46" xfId="0" applyFont="1" applyBorder="1" applyAlignment="1">
      <alignment horizontal="left" vertical="center" wrapText="1"/>
    </xf>
    <xf numFmtId="0" fontId="49" fillId="0" borderId="94" xfId="0" applyFont="1" applyBorder="1" applyAlignment="1">
      <alignment horizontal="left" vertical="center" wrapText="1"/>
    </xf>
    <xf numFmtId="0" fontId="49" fillId="0" borderId="53" xfId="0" applyFont="1" applyBorder="1" applyAlignment="1">
      <alignment horizontal="left" vertical="center" wrapText="1"/>
    </xf>
    <xf numFmtId="0" fontId="49" fillId="0" borderId="27" xfId="0" applyFont="1" applyBorder="1" applyAlignment="1">
      <alignment horizontal="left" vertical="center" wrapText="1"/>
    </xf>
    <xf numFmtId="166" fontId="11" fillId="0" borderId="13" xfId="4" applyNumberFormat="1" applyFont="1" applyBorder="1" applyAlignment="1">
      <alignment horizontal="center" vertical="center"/>
    </xf>
    <xf numFmtId="166" fontId="11" fillId="0" borderId="14" xfId="4" applyNumberFormat="1"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50" xfId="0" applyFont="1" applyBorder="1" applyAlignment="1">
      <alignment horizontal="center" vertical="center" wrapText="1"/>
    </xf>
    <xf numFmtId="0" fontId="4" fillId="0" borderId="40" xfId="0" applyFont="1" applyBorder="1" applyAlignment="1">
      <alignment horizontal="center" vertical="center"/>
    </xf>
    <xf numFmtId="0" fontId="4" fillId="0" borderId="2" xfId="0" applyFont="1"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left" vertical="center"/>
    </xf>
    <xf numFmtId="0" fontId="0" fillId="0" borderId="0" xfId="0" applyAlignment="1">
      <alignment horizontal="lef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4" fillId="0" borderId="23" xfId="0" applyFont="1" applyBorder="1" applyAlignment="1">
      <alignment horizontal="left" vertical="top"/>
    </xf>
    <xf numFmtId="0" fontId="4" fillId="0" borderId="24" xfId="0" applyFont="1" applyBorder="1" applyAlignment="1">
      <alignment horizontal="left" vertical="top"/>
    </xf>
    <xf numFmtId="0" fontId="4" fillId="0" borderId="25" xfId="0" applyFont="1" applyBorder="1" applyAlignment="1">
      <alignment horizontal="left" vertical="top"/>
    </xf>
    <xf numFmtId="0" fontId="4" fillId="0" borderId="30" xfId="0" applyFont="1" applyBorder="1" applyAlignment="1">
      <alignment horizontal="left"/>
    </xf>
    <xf numFmtId="0" fontId="4" fillId="0" borderId="31" xfId="0" applyFont="1" applyBorder="1" applyAlignment="1">
      <alignment horizontal="left"/>
    </xf>
    <xf numFmtId="0" fontId="4" fillId="0" borderId="32" xfId="0" applyFont="1" applyBorder="1" applyAlignment="1">
      <alignment horizontal="left"/>
    </xf>
    <xf numFmtId="0" fontId="4" fillId="0" borderId="33" xfId="0" applyFont="1" applyBorder="1" applyAlignment="1">
      <alignment horizontal="left" wrapText="1"/>
    </xf>
    <xf numFmtId="0" fontId="4" fillId="0" borderId="34" xfId="0" applyFont="1" applyBorder="1" applyAlignment="1">
      <alignment horizontal="left" wrapText="1"/>
    </xf>
    <xf numFmtId="0" fontId="4" fillId="0" borderId="35" xfId="0" applyFont="1" applyBorder="1" applyAlignment="1">
      <alignment horizontal="left" wrapText="1"/>
    </xf>
    <xf numFmtId="0" fontId="0" fillId="0" borderId="18" xfId="0" quotePrefix="1" applyBorder="1" applyAlignment="1">
      <alignment horizontal="left" vertical="top"/>
    </xf>
    <xf numFmtId="0" fontId="0" fillId="0" borderId="0" xfId="0" quotePrefix="1" applyAlignment="1">
      <alignment horizontal="left" vertical="top"/>
    </xf>
    <xf numFmtId="0" fontId="0" fillId="0" borderId="0" xfId="0" applyAlignment="1">
      <alignment horizontal="left" vertical="top"/>
    </xf>
    <xf numFmtId="0" fontId="0" fillId="0" borderId="19" xfId="0" applyBorder="1" applyAlignment="1">
      <alignment horizontal="left" vertical="top"/>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164" fontId="4" fillId="0" borderId="92" xfId="1" applyNumberFormat="1" applyFont="1" applyBorder="1" applyAlignment="1">
      <alignment horizontal="left" vertical="top" wrapText="1"/>
    </xf>
    <xf numFmtId="164" fontId="4" fillId="0" borderId="46" xfId="1" applyNumberFormat="1" applyFont="1" applyBorder="1" applyAlignment="1">
      <alignment horizontal="left" vertical="top" wrapText="1"/>
    </xf>
    <xf numFmtId="164" fontId="4" fillId="0" borderId="18" xfId="1" applyNumberFormat="1" applyFont="1" applyBorder="1" applyAlignment="1">
      <alignment horizontal="left" vertical="top" wrapText="1"/>
    </xf>
    <xf numFmtId="164" fontId="4" fillId="0" borderId="90" xfId="1" applyNumberFormat="1" applyFont="1" applyBorder="1" applyAlignment="1">
      <alignment horizontal="left" vertical="top" wrapText="1"/>
    </xf>
    <xf numFmtId="164" fontId="4" fillId="0" borderId="15" xfId="1" applyNumberFormat="1" applyFont="1" applyBorder="1" applyAlignment="1">
      <alignment horizontal="left" vertical="top" wrapText="1"/>
    </xf>
    <xf numFmtId="164" fontId="4" fillId="0" borderId="39" xfId="1" applyNumberFormat="1" applyFont="1" applyBorder="1" applyAlignment="1">
      <alignment horizontal="left" vertical="top" wrapText="1"/>
    </xf>
    <xf numFmtId="164" fontId="4" fillId="0" borderId="56" xfId="1" applyNumberFormat="1" applyFont="1" applyBorder="1" applyAlignment="1">
      <alignment horizontal="left" vertical="top" wrapText="1"/>
    </xf>
    <xf numFmtId="164" fontId="4" fillId="0" borderId="13" xfId="1" applyNumberFormat="1" applyFont="1" applyBorder="1" applyAlignment="1">
      <alignment horizontal="left" vertical="top" wrapText="1"/>
    </xf>
    <xf numFmtId="164" fontId="4" fillId="0" borderId="38" xfId="1" applyNumberFormat="1" applyFont="1" applyBorder="1" applyAlignment="1">
      <alignment horizontal="left" vertical="top" wrapText="1"/>
    </xf>
    <xf numFmtId="164" fontId="4" fillId="0" borderId="91" xfId="1" applyNumberFormat="1" applyFont="1" applyBorder="1" applyAlignment="1">
      <alignment horizontal="left" vertical="top" wrapText="1"/>
    </xf>
    <xf numFmtId="164" fontId="4" fillId="0" borderId="0" xfId="1" applyNumberFormat="1" applyFont="1" applyAlignment="1">
      <alignment horizontal="left" vertical="top" wrapText="1"/>
    </xf>
    <xf numFmtId="164" fontId="4" fillId="0" borderId="57" xfId="1" applyNumberFormat="1" applyFont="1" applyBorder="1" applyAlignment="1">
      <alignment horizontal="left" vertical="top" wrapText="1"/>
    </xf>
    <xf numFmtId="164" fontId="4" fillId="0" borderId="16" xfId="1" applyNumberFormat="1" applyFont="1" applyBorder="1" applyAlignment="1">
      <alignment horizontal="left" vertical="top" wrapText="1"/>
    </xf>
    <xf numFmtId="164" fontId="4" fillId="0" borderId="56" xfId="1" applyNumberFormat="1" applyFont="1" applyBorder="1" applyAlignment="1">
      <alignment horizontal="left" vertical="top"/>
    </xf>
    <xf numFmtId="164" fontId="4" fillId="0" borderId="13" xfId="1" applyNumberFormat="1" applyFont="1" applyBorder="1" applyAlignment="1">
      <alignment horizontal="left" vertical="top"/>
    </xf>
    <xf numFmtId="164" fontId="4" fillId="0" borderId="38" xfId="1" applyNumberFormat="1" applyFont="1" applyBorder="1" applyAlignment="1">
      <alignment horizontal="left" vertical="top"/>
    </xf>
    <xf numFmtId="164" fontId="4" fillId="0" borderId="91" xfId="1" applyNumberFormat="1" applyFont="1" applyBorder="1" applyAlignment="1">
      <alignment horizontal="left" vertical="top"/>
    </xf>
    <xf numFmtId="164" fontId="4" fillId="0" borderId="0" xfId="1" applyNumberFormat="1" applyFont="1" applyAlignment="1">
      <alignment horizontal="left" vertical="top"/>
    </xf>
    <xf numFmtId="164" fontId="4" fillId="0" borderId="90" xfId="1" applyNumberFormat="1" applyFont="1" applyBorder="1" applyAlignment="1">
      <alignment horizontal="left" vertical="top"/>
    </xf>
    <xf numFmtId="164" fontId="4" fillId="0" borderId="57" xfId="1" applyNumberFormat="1" applyFont="1" applyBorder="1" applyAlignment="1">
      <alignment horizontal="left" vertical="top"/>
    </xf>
    <xf numFmtId="164" fontId="4" fillId="0" borderId="16" xfId="1" applyNumberFormat="1" applyFont="1" applyBorder="1" applyAlignment="1">
      <alignment horizontal="left" vertical="top"/>
    </xf>
    <xf numFmtId="164" fontId="4" fillId="0" borderId="39" xfId="1" applyNumberFormat="1" applyFont="1" applyBorder="1" applyAlignment="1">
      <alignment horizontal="left" vertical="top"/>
    </xf>
    <xf numFmtId="0" fontId="0" fillId="0" borderId="50" xfId="0" applyBorder="1" applyAlignment="1">
      <alignment vertical="top" wrapText="1"/>
    </xf>
    <xf numFmtId="0" fontId="0" fillId="0" borderId="40" xfId="0" applyBorder="1" applyAlignment="1">
      <alignment vertical="top" wrapText="1"/>
    </xf>
    <xf numFmtId="0" fontId="0" fillId="0" borderId="89" xfId="0" applyBorder="1" applyAlignment="1">
      <alignment vertical="top" wrapText="1"/>
    </xf>
    <xf numFmtId="0" fontId="17" fillId="0" borderId="12" xfId="0" applyFont="1" applyBorder="1" applyAlignment="1">
      <alignmen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0" fontId="17" fillId="0" borderId="18" xfId="0" applyFont="1" applyBorder="1" applyAlignment="1">
      <alignment vertical="center" wrapText="1"/>
    </xf>
    <xf numFmtId="0" fontId="17" fillId="0" borderId="0" xfId="0" applyFont="1" applyAlignment="1">
      <alignment vertical="center" wrapText="1"/>
    </xf>
    <xf numFmtId="0" fontId="17" fillId="0" borderId="19" xfId="0" applyFont="1" applyBorder="1" applyAlignment="1">
      <alignment vertical="center" wrapText="1"/>
    </xf>
    <xf numFmtId="0" fontId="0" fillId="0" borderId="23" xfId="0" applyBorder="1" applyAlignment="1">
      <alignment horizontal="center" vertical="top"/>
    </xf>
    <xf numFmtId="0" fontId="0" fillId="0" borderId="24" xfId="0" applyBorder="1" applyAlignment="1">
      <alignment horizontal="center" vertical="top"/>
    </xf>
    <xf numFmtId="0" fontId="0" fillId="0" borderId="25" xfId="0" applyBorder="1" applyAlignment="1">
      <alignment horizontal="center" vertical="top"/>
    </xf>
    <xf numFmtId="0" fontId="0" fillId="0" borderId="30" xfId="0"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0" fillId="0" borderId="33" xfId="0"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17" fillId="0" borderId="18" xfId="0" applyFont="1" applyBorder="1" applyAlignment="1">
      <alignment vertical="center"/>
    </xf>
    <xf numFmtId="0" fontId="17" fillId="0" borderId="0" xfId="0" applyFont="1" applyAlignment="1">
      <alignment vertical="center"/>
    </xf>
    <xf numFmtId="0" fontId="23" fillId="0" borderId="12" xfId="0" applyFont="1" applyBorder="1" applyAlignment="1">
      <alignment horizontal="left" vertical="top" wrapTex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23" fillId="0" borderId="18" xfId="0" applyFont="1" applyBorder="1" applyAlignment="1">
      <alignment horizontal="left" vertical="top" wrapText="1"/>
    </xf>
    <xf numFmtId="0" fontId="23" fillId="0" borderId="0" xfId="0" applyFont="1" applyAlignment="1">
      <alignment horizontal="left" vertical="top" wrapText="1"/>
    </xf>
    <xf numFmtId="0" fontId="23" fillId="0" borderId="19" xfId="0" applyFont="1" applyBorder="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0" fillId="0" borderId="12" xfId="0" applyBorder="1" applyAlignment="1">
      <alignment horizontal="center"/>
    </xf>
    <xf numFmtId="0" fontId="0" fillId="0" borderId="18" xfId="0" applyBorder="1" applyAlignment="1">
      <alignment horizontal="center"/>
    </xf>
    <xf numFmtId="0" fontId="0" fillId="0" borderId="0" xfId="0" applyBorder="1" applyAlignment="1">
      <alignment horizontal="center"/>
    </xf>
    <xf numFmtId="0" fontId="0" fillId="0" borderId="19"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2" xfId="0" applyBorder="1" applyAlignment="1">
      <alignment horizontal="left" vertical="top"/>
    </xf>
    <xf numFmtId="0" fontId="0" fillId="0" borderId="18" xfId="0" applyBorder="1" applyAlignment="1">
      <alignment horizontal="left" vertical="top"/>
    </xf>
    <xf numFmtId="0" fontId="0" fillId="0" borderId="0" xfId="0" applyBorder="1" applyAlignment="1">
      <alignment horizontal="left" vertical="top"/>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8" xfId="0" applyBorder="1" applyAlignment="1">
      <alignment horizontal="center" wrapText="1"/>
    </xf>
    <xf numFmtId="0" fontId="0" fillId="0" borderId="0" xfId="0" applyAlignment="1">
      <alignment horizontal="center" wrapText="1"/>
    </xf>
    <xf numFmtId="0" fontId="0" fillId="0" borderId="19" xfId="0" applyBorder="1" applyAlignment="1">
      <alignment horizontal="center" wrapText="1"/>
    </xf>
    <xf numFmtId="0" fontId="12" fillId="0" borderId="1" xfId="4" applyFont="1" applyBorder="1" applyAlignment="1">
      <alignment horizontal="left" vertical="center" wrapText="1"/>
    </xf>
    <xf numFmtId="0" fontId="15" fillId="0" borderId="23" xfId="0" applyFont="1" applyBorder="1" applyAlignment="1">
      <alignment horizontal="center"/>
    </xf>
    <xf numFmtId="0" fontId="15" fillId="0" borderId="24" xfId="0" applyFont="1" applyBorder="1" applyAlignment="1">
      <alignment horizontal="center"/>
    </xf>
    <xf numFmtId="0" fontId="15" fillId="0" borderId="25" xfId="0" applyFont="1" applyBorder="1" applyAlignment="1">
      <alignment horizontal="center"/>
    </xf>
    <xf numFmtId="0" fontId="0" fillId="0" borderId="14" xfId="0" applyFont="1" applyBorder="1" applyAlignment="1">
      <alignment horizontal="left" vertical="top" wrapText="1"/>
    </xf>
    <xf numFmtId="0" fontId="0" fillId="0" borderId="19" xfId="0" applyFont="1" applyBorder="1" applyAlignment="1">
      <alignment horizontal="left" vertical="top" wrapText="1"/>
    </xf>
    <xf numFmtId="0" fontId="5" fillId="0" borderId="41" xfId="3" applyBorder="1" applyAlignment="1">
      <alignment horizontal="center" wrapText="1"/>
    </xf>
    <xf numFmtId="0" fontId="5" fillId="0" borderId="42" xfId="3" applyBorder="1" applyAlignment="1">
      <alignment horizontal="center" wrapText="1"/>
    </xf>
    <xf numFmtId="0" fontId="5" fillId="0" borderId="43" xfId="3" applyBorder="1" applyAlignment="1">
      <alignment horizontal="center" wrapText="1"/>
    </xf>
    <xf numFmtId="0" fontId="0" fillId="0" borderId="17" xfId="0" applyFont="1" applyBorder="1" applyAlignment="1">
      <alignment horizontal="left" vertical="top" wrapText="1"/>
    </xf>
    <xf numFmtId="0" fontId="0" fillId="0" borderId="12" xfId="0" quotePrefix="1" applyNumberFormat="1" applyBorder="1" applyAlignment="1">
      <alignment horizontal="left" vertical="top"/>
    </xf>
    <xf numFmtId="0" fontId="0" fillId="0" borderId="13" xfId="0" quotePrefix="1" applyNumberFormat="1" applyBorder="1" applyAlignment="1">
      <alignment horizontal="left" vertical="top"/>
    </xf>
    <xf numFmtId="0" fontId="0" fillId="0" borderId="13" xfId="0" applyNumberFormat="1" applyBorder="1" applyAlignment="1">
      <alignment horizontal="left" vertical="top"/>
    </xf>
    <xf numFmtId="0" fontId="0" fillId="0" borderId="14" xfId="0" applyNumberFormat="1" applyBorder="1" applyAlignment="1">
      <alignment horizontal="left" vertical="top"/>
    </xf>
    <xf numFmtId="0" fontId="0" fillId="0" borderId="15" xfId="0" applyNumberFormat="1" applyBorder="1" applyAlignment="1">
      <alignment horizontal="left" vertical="top"/>
    </xf>
    <xf numFmtId="0" fontId="0" fillId="0" borderId="16" xfId="0" applyNumberFormat="1" applyBorder="1" applyAlignment="1">
      <alignment horizontal="left" vertical="top"/>
    </xf>
    <xf numFmtId="0" fontId="0" fillId="0" borderId="17" xfId="0" applyNumberFormat="1" applyBorder="1" applyAlignment="1">
      <alignment horizontal="left" vertical="top"/>
    </xf>
    <xf numFmtId="0" fontId="5" fillId="0" borderId="12" xfId="3" applyBorder="1" applyAlignment="1">
      <alignment horizontal="center" vertical="top"/>
    </xf>
    <xf numFmtId="0" fontId="0" fillId="0" borderId="13" xfId="0" applyBorder="1" applyAlignment="1">
      <alignment horizontal="center" vertical="top"/>
    </xf>
    <xf numFmtId="0" fontId="0" fillId="0" borderId="38" xfId="0" applyBorder="1" applyAlignment="1">
      <alignment horizontal="center" vertical="top"/>
    </xf>
    <xf numFmtId="0" fontId="0" fillId="0" borderId="15" xfId="0" applyBorder="1" applyAlignment="1">
      <alignment horizontal="center" vertical="top"/>
    </xf>
    <xf numFmtId="0" fontId="0" fillId="0" borderId="16" xfId="0" applyBorder="1" applyAlignment="1">
      <alignment horizontal="center" vertical="top"/>
    </xf>
    <xf numFmtId="0" fontId="0" fillId="0" borderId="39" xfId="0" applyBorder="1" applyAlignment="1">
      <alignment horizontal="center" vertical="top"/>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8" xfId="0" applyBorder="1" applyAlignment="1">
      <alignment vertical="top" wrapText="1"/>
    </xf>
    <xf numFmtId="0" fontId="0" fillId="0" borderId="0" xfId="0" applyBorder="1" applyAlignment="1">
      <alignment vertical="top" wrapText="1"/>
    </xf>
    <xf numFmtId="0" fontId="0" fillId="0" borderId="19"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15" fillId="0" borderId="50" xfId="0" applyFont="1" applyBorder="1" applyAlignment="1">
      <alignment horizontal="left" vertical="top" wrapText="1"/>
    </xf>
    <xf numFmtId="0" fontId="15" fillId="0" borderId="40" xfId="0" applyFont="1" applyBorder="1" applyAlignment="1">
      <alignment horizontal="left" vertical="top"/>
    </xf>
    <xf numFmtId="0" fontId="15" fillId="0" borderId="2" xfId="0" applyFont="1" applyBorder="1" applyAlignment="1">
      <alignment horizontal="left" vertical="top"/>
    </xf>
    <xf numFmtId="0" fontId="15" fillId="0" borderId="21" xfId="0" applyFont="1" applyBorder="1" applyAlignment="1">
      <alignment horizontal="left"/>
    </xf>
    <xf numFmtId="0" fontId="15" fillId="0" borderId="22" xfId="0" applyFont="1" applyBorder="1" applyAlignment="1">
      <alignment horizontal="left"/>
    </xf>
    <xf numFmtId="0" fontId="17" fillId="0" borderId="13"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5" fillId="0" borderId="13" xfId="0" applyFont="1" applyBorder="1" applyAlignment="1">
      <alignment horizontal="center" vertical="center" wrapText="1"/>
    </xf>
    <xf numFmtId="0" fontId="15" fillId="0" borderId="0" xfId="0" applyFont="1" applyAlignment="1">
      <alignment horizontal="center" vertical="center" wrapText="1"/>
    </xf>
    <xf numFmtId="0" fontId="15" fillId="0" borderId="16" xfId="0" applyFont="1" applyBorder="1" applyAlignment="1">
      <alignment horizontal="center" vertical="center"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18" xfId="0" applyFont="1" applyBorder="1" applyAlignment="1">
      <alignment horizontal="left" vertical="top" wrapText="1"/>
    </xf>
    <xf numFmtId="0" fontId="15" fillId="0" borderId="0" xfId="0" applyFont="1" applyAlignment="1">
      <alignment horizontal="left" vertical="top" wrapText="1"/>
    </xf>
    <xf numFmtId="0" fontId="15" fillId="0" borderId="19" xfId="0" applyFont="1" applyBorder="1" applyAlignment="1">
      <alignment horizontal="left" vertical="top" wrapText="1"/>
    </xf>
    <xf numFmtId="0" fontId="15" fillId="0" borderId="15" xfId="0" applyFont="1" applyBorder="1" applyAlignment="1">
      <alignment horizontal="left"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29" fillId="0" borderId="22" xfId="0" applyFont="1" applyBorder="1" applyAlignment="1">
      <alignment horizontal="left" vertical="top" wrapText="1"/>
    </xf>
    <xf numFmtId="0" fontId="29" fillId="0" borderId="51" xfId="0" applyFont="1" applyBorder="1" applyAlignment="1">
      <alignment horizontal="left" vertical="top"/>
    </xf>
    <xf numFmtId="0" fontId="31" fillId="0" borderId="51" xfId="3" applyFont="1" applyBorder="1" applyAlignment="1">
      <alignment horizontal="left" vertical="top"/>
    </xf>
    <xf numFmtId="0" fontId="29" fillId="0" borderId="12" xfId="0" applyFont="1" applyBorder="1" applyAlignment="1">
      <alignment horizontal="left" vertical="top"/>
    </xf>
    <xf numFmtId="0" fontId="29" fillId="0" borderId="13" xfId="0" applyFont="1" applyBorder="1" applyAlignment="1">
      <alignment horizontal="left" vertical="top"/>
    </xf>
    <xf numFmtId="0" fontId="29" fillId="0" borderId="14" xfId="0" applyFont="1" applyBorder="1" applyAlignment="1">
      <alignment horizontal="left" vertical="top"/>
    </xf>
    <xf numFmtId="0" fontId="29" fillId="0" borderId="18" xfId="0" applyFont="1" applyBorder="1" applyAlignment="1">
      <alignment horizontal="left" vertical="top"/>
    </xf>
    <xf numFmtId="0" fontId="29" fillId="0" borderId="0" xfId="0" applyFont="1" applyBorder="1" applyAlignment="1">
      <alignment horizontal="left" vertical="top"/>
    </xf>
    <xf numFmtId="0" fontId="29" fillId="0" borderId="19" xfId="0" applyFont="1" applyBorder="1" applyAlignment="1">
      <alignment horizontal="left" vertical="top"/>
    </xf>
    <xf numFmtId="0" fontId="29" fillId="0" borderId="15" xfId="0" applyFont="1" applyBorder="1" applyAlignment="1">
      <alignment horizontal="left" vertical="top"/>
    </xf>
    <xf numFmtId="0" fontId="29" fillId="0" borderId="16" xfId="0" applyFont="1" applyBorder="1" applyAlignment="1">
      <alignment horizontal="left" vertical="top"/>
    </xf>
    <xf numFmtId="0" fontId="29" fillId="0" borderId="17" xfId="0" applyFont="1" applyBorder="1" applyAlignment="1">
      <alignment horizontal="left" vertical="top"/>
    </xf>
    <xf numFmtId="0" fontId="26" fillId="6" borderId="51" xfId="0" applyFont="1" applyFill="1" applyBorder="1" applyAlignment="1">
      <alignment horizontal="center" vertical="center"/>
    </xf>
    <xf numFmtId="0" fontId="28" fillId="0" borderId="51" xfId="0" applyFont="1" applyBorder="1" applyAlignment="1">
      <alignment horizontal="left" vertical="center"/>
    </xf>
    <xf numFmtId="0" fontId="27" fillId="7" borderId="29" xfId="0" applyFont="1" applyFill="1" applyBorder="1" applyAlignment="1">
      <alignment horizontal="left" vertical="top"/>
    </xf>
    <xf numFmtId="0" fontId="28" fillId="0" borderId="5" xfId="0" applyFont="1" applyBorder="1" applyAlignment="1">
      <alignment horizontal="center"/>
    </xf>
    <xf numFmtId="0" fontId="28" fillId="0" borderId="7" xfId="0" applyFont="1" applyBorder="1" applyAlignment="1">
      <alignment horizontal="center" wrapText="1"/>
    </xf>
    <xf numFmtId="0" fontId="30" fillId="7" borderId="17" xfId="0" applyFont="1" applyFill="1" applyBorder="1" applyAlignment="1">
      <alignment horizontal="left"/>
    </xf>
    <xf numFmtId="0" fontId="29" fillId="0" borderId="51" xfId="0" applyFont="1" applyBorder="1" applyAlignment="1">
      <alignment horizontal="left"/>
    </xf>
    <xf numFmtId="0" fontId="29" fillId="0" borderId="14" xfId="0" applyFont="1" applyBorder="1" applyAlignment="1">
      <alignment horizontal="left" vertical="top" wrapText="1"/>
    </xf>
    <xf numFmtId="0" fontId="17" fillId="0" borderId="12" xfId="0" applyFont="1" applyBorder="1" applyAlignment="1">
      <alignment wrapText="1"/>
    </xf>
    <xf numFmtId="0" fontId="17" fillId="0" borderId="13" xfId="0" applyFont="1" applyBorder="1" applyAlignment="1">
      <alignment wrapText="1"/>
    </xf>
    <xf numFmtId="0" fontId="17" fillId="0" borderId="18" xfId="0" applyFont="1" applyBorder="1" applyAlignment="1">
      <alignment wrapText="1"/>
    </xf>
    <xf numFmtId="0" fontId="17" fillId="0" borderId="0" xfId="0" applyFont="1" applyAlignment="1">
      <alignment wrapText="1"/>
    </xf>
    <xf numFmtId="0" fontId="17" fillId="0" borderId="15" xfId="0" applyFont="1" applyBorder="1" applyAlignment="1">
      <alignment wrapText="1"/>
    </xf>
    <xf numFmtId="0" fontId="17" fillId="0" borderId="16" xfId="0" applyFont="1" applyBorder="1" applyAlignment="1">
      <alignment wrapText="1"/>
    </xf>
    <xf numFmtId="0" fontId="18" fillId="0" borderId="12" xfId="3" applyFont="1" applyBorder="1" applyAlignment="1">
      <alignment horizontal="center" vertical="top"/>
    </xf>
    <xf numFmtId="0" fontId="18" fillId="0" borderId="13" xfId="3" applyFont="1" applyBorder="1" applyAlignment="1">
      <alignment horizontal="center" vertical="top"/>
    </xf>
    <xf numFmtId="0" fontId="18" fillId="0" borderId="14" xfId="3" applyFont="1" applyBorder="1" applyAlignment="1">
      <alignment horizontal="center" vertical="top"/>
    </xf>
    <xf numFmtId="0" fontId="18" fillId="0" borderId="15" xfId="3" applyFont="1" applyBorder="1" applyAlignment="1">
      <alignment horizontal="center" vertical="top"/>
    </xf>
    <xf numFmtId="0" fontId="18" fillId="0" borderId="16" xfId="3" applyFont="1" applyBorder="1" applyAlignment="1">
      <alignment horizontal="center" vertical="top"/>
    </xf>
    <xf numFmtId="0" fontId="18" fillId="0" borderId="17" xfId="3" applyFont="1" applyBorder="1" applyAlignment="1">
      <alignment horizontal="center" vertical="top"/>
    </xf>
    <xf numFmtId="0" fontId="17" fillId="0" borderId="0" xfId="0" applyFont="1" applyAlignment="1">
      <alignment horizontal="left" vertical="top" wrapText="1"/>
    </xf>
    <xf numFmtId="0" fontId="11" fillId="0" borderId="30" xfId="4" applyFont="1" applyBorder="1" applyAlignment="1">
      <alignment horizontal="left" vertical="center" wrapText="1"/>
    </xf>
    <xf numFmtId="0" fontId="11" fillId="0" borderId="31" xfId="4" applyFont="1" applyBorder="1" applyAlignment="1">
      <alignment horizontal="left" vertical="center" wrapText="1"/>
    </xf>
    <xf numFmtId="0" fontId="11" fillId="0" borderId="36" xfId="4" applyFont="1" applyBorder="1" applyAlignment="1">
      <alignment horizontal="left" vertical="center" wrapText="1"/>
    </xf>
    <xf numFmtId="0" fontId="12" fillId="0" borderId="1" xfId="0" applyFont="1" applyBorder="1" applyAlignment="1">
      <alignment horizontal="left"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2" xfId="0" applyFont="1" applyBorder="1" applyAlignment="1">
      <alignment horizontal="center"/>
    </xf>
    <xf numFmtId="0" fontId="17" fillId="0" borderId="13"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17" fillId="0" borderId="16" xfId="0" applyFont="1" applyBorder="1" applyAlignment="1">
      <alignment horizontal="center"/>
    </xf>
    <xf numFmtId="0" fontId="17" fillId="0" borderId="17" xfId="0" applyFont="1" applyBorder="1" applyAlignment="1">
      <alignment horizontal="center"/>
    </xf>
    <xf numFmtId="0" fontId="17" fillId="0" borderId="14" xfId="0" quotePrefix="1" applyFont="1" applyBorder="1" applyAlignment="1">
      <alignment horizontal="left" vertical="top"/>
    </xf>
    <xf numFmtId="0" fontId="17" fillId="0" borderId="15" xfId="0" quotePrefix="1" applyFont="1" applyBorder="1" applyAlignment="1">
      <alignment horizontal="left" vertical="top"/>
    </xf>
    <xf numFmtId="0" fontId="17" fillId="0" borderId="16" xfId="0" quotePrefix="1" applyFont="1" applyBorder="1" applyAlignment="1">
      <alignment horizontal="left" vertical="top"/>
    </xf>
    <xf numFmtId="0" fontId="17" fillId="0" borderId="17" xfId="0" quotePrefix="1" applyFont="1" applyBorder="1" applyAlignment="1">
      <alignment horizontal="left" vertical="top"/>
    </xf>
    <xf numFmtId="0" fontId="25" fillId="0" borderId="23" xfId="0" applyFont="1" applyBorder="1" applyAlignment="1">
      <alignment horizontal="center" vertical="center" wrapText="1"/>
    </xf>
    <xf numFmtId="0" fontId="15" fillId="0" borderId="23" xfId="0" applyFont="1" applyBorder="1" applyAlignment="1">
      <alignment horizontal="center" vertical="top"/>
    </xf>
    <xf numFmtId="0" fontId="15" fillId="0" borderId="24" xfId="0" applyFont="1" applyBorder="1" applyAlignment="1">
      <alignment horizontal="center" vertical="top"/>
    </xf>
    <xf numFmtId="0" fontId="15" fillId="0" borderId="25" xfId="0" applyFont="1" applyBorder="1" applyAlignment="1">
      <alignment horizontal="center" vertical="top"/>
    </xf>
    <xf numFmtId="0" fontId="32" fillId="8" borderId="67" xfId="0" applyFont="1" applyFill="1" applyBorder="1" applyAlignment="1">
      <alignment horizontal="center" vertical="top" wrapText="1"/>
    </xf>
    <xf numFmtId="0" fontId="32" fillId="8" borderId="68" xfId="0" applyFont="1" applyFill="1" applyBorder="1" applyAlignment="1">
      <alignment horizontal="center" vertical="top" wrapText="1"/>
    </xf>
    <xf numFmtId="0" fontId="32" fillId="8" borderId="69" xfId="0" applyFont="1" applyFill="1" applyBorder="1" applyAlignment="1">
      <alignment horizontal="center" vertical="top" wrapText="1"/>
    </xf>
    <xf numFmtId="0" fontId="32" fillId="0" borderId="23" xfId="0" applyFont="1" applyBorder="1" applyAlignment="1">
      <alignment horizontal="left" vertical="center" wrapText="1"/>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1" fontId="15" fillId="0" borderId="23" xfId="0" applyNumberFormat="1" applyFont="1" applyBorder="1" applyAlignment="1">
      <alignment horizontal="center" vertical="center" shrinkToFit="1"/>
    </xf>
    <xf numFmtId="1" fontId="15" fillId="0" borderId="24" xfId="0" applyNumberFormat="1" applyFont="1" applyBorder="1" applyAlignment="1">
      <alignment horizontal="center" vertical="center" shrinkToFit="1"/>
    </xf>
    <xf numFmtId="1" fontId="15" fillId="0" borderId="25" xfId="0" applyNumberFormat="1" applyFont="1" applyBorder="1" applyAlignment="1">
      <alignment horizontal="center" vertical="center" shrinkToFit="1"/>
    </xf>
    <xf numFmtId="0" fontId="34" fillId="9" borderId="20" xfId="0" applyFont="1" applyFill="1" applyBorder="1" applyAlignment="1">
      <alignment horizontal="left" vertical="top" wrapText="1"/>
    </xf>
    <xf numFmtId="0" fontId="34" fillId="9" borderId="21" xfId="0" applyFont="1" applyFill="1" applyBorder="1" applyAlignment="1">
      <alignment horizontal="left" vertical="top" wrapText="1"/>
    </xf>
    <xf numFmtId="0" fontId="34" fillId="9" borderId="22" xfId="0" applyFont="1" applyFill="1" applyBorder="1" applyAlignment="1">
      <alignment horizontal="left" vertical="top" wrapText="1"/>
    </xf>
    <xf numFmtId="0" fontId="32" fillId="0" borderId="65" xfId="0" applyFont="1" applyBorder="1" applyAlignment="1">
      <alignment horizontal="center" vertical="top" wrapText="1"/>
    </xf>
    <xf numFmtId="0" fontId="32" fillId="0" borderId="66" xfId="0" applyFont="1" applyBorder="1" applyAlignment="1">
      <alignment horizontal="center" vertical="top" wrapText="1"/>
    </xf>
    <xf numFmtId="0" fontId="32" fillId="0" borderId="85" xfId="0" applyFont="1" applyBorder="1" applyAlignment="1">
      <alignment horizontal="center" vertical="top" wrapText="1"/>
    </xf>
    <xf numFmtId="0" fontId="32" fillId="0" borderId="78" xfId="0" applyFont="1" applyBorder="1" applyAlignment="1">
      <alignment horizontal="center" vertical="top" wrapText="1"/>
    </xf>
    <xf numFmtId="0" fontId="32" fillId="0" borderId="79" xfId="0" applyFont="1" applyBorder="1" applyAlignment="1">
      <alignment horizontal="center" vertical="top" wrapText="1"/>
    </xf>
    <xf numFmtId="0" fontId="32" fillId="0" borderId="80" xfId="0" applyFont="1" applyBorder="1" applyAlignment="1">
      <alignment horizontal="center" vertical="top" wrapText="1"/>
    </xf>
    <xf numFmtId="0" fontId="37" fillId="9" borderId="20" xfId="0" applyFont="1" applyFill="1" applyBorder="1" applyAlignment="1">
      <alignment horizontal="left" vertical="top" wrapText="1"/>
    </xf>
    <xf numFmtId="0" fontId="37" fillId="9" borderId="21" xfId="0" applyFont="1" applyFill="1" applyBorder="1" applyAlignment="1">
      <alignment horizontal="left" vertical="top" wrapText="1"/>
    </xf>
    <xf numFmtId="0" fontId="37" fillId="9" borderId="22" xfId="0" applyFont="1" applyFill="1" applyBorder="1" applyAlignment="1">
      <alignment horizontal="left" vertical="top" wrapText="1"/>
    </xf>
    <xf numFmtId="0" fontId="39" fillId="0" borderId="65" xfId="0" applyFont="1" applyBorder="1" applyAlignment="1">
      <alignment horizontal="left" vertical="top" wrapText="1"/>
    </xf>
    <xf numFmtId="0" fontId="39" fillId="0" borderId="66" xfId="0" applyFont="1" applyBorder="1" applyAlignment="1">
      <alignment horizontal="left" vertical="top" wrapText="1"/>
    </xf>
    <xf numFmtId="0" fontId="39" fillId="0" borderId="85" xfId="0" applyFont="1" applyBorder="1" applyAlignment="1">
      <alignment horizontal="left" vertical="top" wrapText="1"/>
    </xf>
    <xf numFmtId="0" fontId="39" fillId="0" borderId="81" xfId="0" applyFont="1" applyBorder="1" applyAlignment="1">
      <alignment horizontal="left" vertical="top" wrapText="1"/>
    </xf>
    <xf numFmtId="0" fontId="39" fillId="0" borderId="83" xfId="0" applyFont="1" applyBorder="1" applyAlignment="1">
      <alignment horizontal="left" vertical="top" wrapText="1"/>
    </xf>
    <xf numFmtId="0" fontId="39" fillId="0" borderId="84" xfId="0" applyFont="1" applyBorder="1" applyAlignment="1">
      <alignment horizontal="left" vertical="top" wrapText="1"/>
    </xf>
    <xf numFmtId="0" fontId="40" fillId="0" borderId="61" xfId="0" applyFont="1" applyBorder="1" applyAlignment="1">
      <alignment horizontal="left" vertical="top" wrapText="1"/>
    </xf>
    <xf numFmtId="0" fontId="40" fillId="0" borderId="62" xfId="0" applyFont="1" applyBorder="1" applyAlignment="1">
      <alignment horizontal="left" vertical="top" wrapText="1"/>
    </xf>
    <xf numFmtId="0" fontId="39" fillId="0" borderId="63" xfId="0" applyFont="1" applyBorder="1" applyAlignment="1">
      <alignment horizontal="left" vertical="top" wrapText="1"/>
    </xf>
    <xf numFmtId="0" fontId="39" fillId="0" borderId="0" xfId="0" applyFont="1" applyBorder="1" applyAlignment="1">
      <alignment horizontal="left" vertical="top" wrapText="1"/>
    </xf>
    <xf numFmtId="0" fontId="39" fillId="0" borderId="61" xfId="0" applyFont="1" applyBorder="1" applyAlignment="1">
      <alignment horizontal="left" vertical="center" wrapText="1"/>
    </xf>
    <xf numFmtId="0" fontId="39" fillId="0" borderId="62" xfId="0" applyFont="1" applyBorder="1" applyAlignment="1">
      <alignment horizontal="left" vertical="center" wrapText="1"/>
    </xf>
    <xf numFmtId="0" fontId="39" fillId="0" borderId="19" xfId="0" applyFont="1" applyBorder="1" applyAlignment="1">
      <alignment horizontal="left" vertical="top" wrapText="1"/>
    </xf>
    <xf numFmtId="0" fontId="39" fillId="0" borderId="86" xfId="0" applyFont="1" applyBorder="1" applyAlignment="1">
      <alignment horizontal="left" vertical="top" wrapText="1"/>
    </xf>
    <xf numFmtId="0" fontId="39" fillId="0" borderId="61" xfId="0" applyFont="1" applyBorder="1" applyAlignment="1">
      <alignment horizontal="left" vertical="top" wrapText="1"/>
    </xf>
    <xf numFmtId="0" fontId="39" fillId="0" borderId="62" xfId="0" applyFont="1" applyBorder="1" applyAlignment="1">
      <alignment horizontal="left" vertical="top" wrapText="1"/>
    </xf>
    <xf numFmtId="0" fontId="39" fillId="0" borderId="82" xfId="0" applyFont="1" applyBorder="1" applyAlignment="1">
      <alignment horizontal="left" vertical="top" wrapText="1"/>
    </xf>
    <xf numFmtId="0" fontId="39" fillId="0" borderId="88" xfId="0" applyFont="1" applyBorder="1" applyAlignment="1">
      <alignment horizontal="left" vertical="top" wrapText="1"/>
    </xf>
    <xf numFmtId="0" fontId="39" fillId="0" borderId="13" xfId="0" applyFont="1" applyBorder="1" applyAlignment="1">
      <alignment horizontal="left" vertical="top" wrapText="1"/>
    </xf>
    <xf numFmtId="0" fontId="39" fillId="0" borderId="14" xfId="0" applyFont="1" applyBorder="1" applyAlignment="1">
      <alignment horizontal="left" vertical="top" wrapText="1"/>
    </xf>
    <xf numFmtId="0" fontId="39" fillId="0" borderId="87" xfId="0" applyFont="1" applyBorder="1" applyAlignment="1">
      <alignment horizontal="left" vertical="top" wrapText="1"/>
    </xf>
    <xf numFmtId="0" fontId="39" fillId="0" borderId="16" xfId="0" applyFont="1" applyBorder="1" applyAlignment="1">
      <alignment horizontal="left" vertical="top" wrapText="1"/>
    </xf>
    <xf numFmtId="0" fontId="39" fillId="0" borderId="17" xfId="0" applyFont="1" applyBorder="1" applyAlignment="1">
      <alignment horizontal="left" vertical="top" wrapText="1"/>
    </xf>
    <xf numFmtId="0" fontId="36" fillId="0" borderId="63" xfId="0" applyFont="1" applyBorder="1" applyAlignment="1">
      <alignment horizontal="left" vertical="top" wrapText="1"/>
    </xf>
    <xf numFmtId="0" fontId="36" fillId="0" borderId="0" xfId="0" applyFont="1" applyBorder="1" applyAlignment="1">
      <alignment horizontal="left" vertical="top" wrapText="1"/>
    </xf>
    <xf numFmtId="0" fontId="36" fillId="0" borderId="19" xfId="0" applyFont="1" applyBorder="1" applyAlignment="1">
      <alignment horizontal="left" vertical="top" wrapText="1"/>
    </xf>
    <xf numFmtId="0" fontId="36" fillId="0" borderId="87" xfId="0" applyFont="1" applyBorder="1" applyAlignment="1">
      <alignment horizontal="left" vertical="top" wrapText="1"/>
    </xf>
    <xf numFmtId="0" fontId="36" fillId="0" borderId="16" xfId="0" applyFont="1" applyBorder="1" applyAlignment="1">
      <alignment horizontal="left" vertical="top" wrapText="1"/>
    </xf>
    <xf numFmtId="0" fontId="36" fillId="0" borderId="17" xfId="0" applyFont="1" applyBorder="1" applyAlignment="1">
      <alignment horizontal="left" vertical="top" wrapText="1"/>
    </xf>
    <xf numFmtId="0" fontId="44" fillId="0" borderId="18" xfId="0" applyFont="1" applyBorder="1" applyAlignment="1">
      <alignment horizontal="left" vertical="top"/>
    </xf>
    <xf numFmtId="0" fontId="44" fillId="0" borderId="0" xfId="0" applyFont="1" applyAlignment="1">
      <alignment horizontal="left" vertical="top"/>
    </xf>
    <xf numFmtId="0" fontId="44" fillId="0" borderId="19" xfId="0" applyFont="1" applyBorder="1" applyAlignment="1">
      <alignment horizontal="left" vertical="top"/>
    </xf>
    <xf numFmtId="0" fontId="44" fillId="0" borderId="12" xfId="0" applyFont="1" applyBorder="1" applyAlignment="1">
      <alignment horizontal="left" vertical="top" wrapText="1"/>
    </xf>
    <xf numFmtId="0" fontId="44" fillId="0" borderId="13" xfId="0" applyFont="1" applyBorder="1" applyAlignment="1">
      <alignment horizontal="left" vertical="top" wrapText="1"/>
    </xf>
    <xf numFmtId="0" fontId="44" fillId="0" borderId="14" xfId="0" applyFont="1" applyBorder="1" applyAlignment="1">
      <alignment horizontal="left" vertical="top" wrapText="1"/>
    </xf>
    <xf numFmtId="0" fontId="44" fillId="0" borderId="18" xfId="0" applyFont="1" applyBorder="1" applyAlignment="1">
      <alignment horizontal="left" vertical="top" wrapText="1"/>
    </xf>
    <xf numFmtId="0" fontId="44" fillId="0" borderId="0" xfId="0" applyFont="1" applyAlignment="1">
      <alignment horizontal="left" vertical="top" wrapText="1"/>
    </xf>
    <xf numFmtId="0" fontId="44" fillId="0" borderId="19" xfId="0" applyFont="1" applyBorder="1" applyAlignment="1">
      <alignment horizontal="left" vertical="top" wrapText="1"/>
    </xf>
    <xf numFmtId="0" fontId="44" fillId="0" borderId="15" xfId="0" applyFont="1" applyBorder="1" applyAlignment="1">
      <alignment horizontal="left" vertical="top" wrapText="1"/>
    </xf>
    <xf numFmtId="0" fontId="44" fillId="0" borderId="16" xfId="0" applyFont="1" applyBorder="1" applyAlignment="1">
      <alignment horizontal="left" vertical="top" wrapText="1"/>
    </xf>
    <xf numFmtId="0" fontId="44" fillId="0" borderId="17" xfId="0" applyFont="1" applyBorder="1" applyAlignment="1">
      <alignment horizontal="left" vertical="top" wrapText="1"/>
    </xf>
    <xf numFmtId="0" fontId="25" fillId="0" borderId="23" xfId="0" applyFont="1" applyBorder="1" applyAlignment="1">
      <alignment horizontal="center" vertical="top"/>
    </xf>
    <xf numFmtId="0" fontId="25" fillId="0" borderId="24" xfId="0" applyFont="1" applyBorder="1" applyAlignment="1">
      <alignment horizontal="center" vertical="top"/>
    </xf>
    <xf numFmtId="0" fontId="25" fillId="0" borderId="25" xfId="0" applyFont="1" applyBorder="1" applyAlignment="1">
      <alignment horizontal="center" vertical="top"/>
    </xf>
    <xf numFmtId="0" fontId="44" fillId="0" borderId="12" xfId="0" applyFont="1" applyBorder="1" applyAlignment="1">
      <alignment horizontal="left" vertical="top"/>
    </xf>
    <xf numFmtId="0" fontId="44" fillId="0" borderId="13" xfId="0" applyFont="1" applyBorder="1" applyAlignment="1">
      <alignment horizontal="left" vertical="top"/>
    </xf>
    <xf numFmtId="0" fontId="44" fillId="0" borderId="14" xfId="0" applyFont="1" applyBorder="1" applyAlignment="1">
      <alignment horizontal="left" vertical="top"/>
    </xf>
    <xf numFmtId="0" fontId="15" fillId="0" borderId="14" xfId="0" applyFont="1" applyBorder="1" applyAlignment="1">
      <alignment horizontal="center" vertical="center"/>
    </xf>
    <xf numFmtId="0" fontId="15" fillId="0" borderId="19" xfId="0" applyFont="1" applyBorder="1" applyAlignment="1">
      <alignment horizontal="center" vertical="center"/>
    </xf>
    <xf numFmtId="0" fontId="15" fillId="0" borderId="17" xfId="0" applyFont="1" applyBorder="1" applyAlignment="1">
      <alignment horizontal="center" vertical="center"/>
    </xf>
    <xf numFmtId="0" fontId="15" fillId="0" borderId="50" xfId="0" applyFont="1" applyBorder="1" applyAlignment="1">
      <alignment wrapText="1"/>
    </xf>
    <xf numFmtId="0" fontId="17" fillId="0" borderId="40" xfId="0" applyFont="1" applyBorder="1" applyAlignment="1">
      <alignment wrapText="1"/>
    </xf>
    <xf numFmtId="0" fontId="17" fillId="0" borderId="2" xfId="0" applyFont="1" applyBorder="1"/>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7" xfId="0" applyFont="1" applyBorder="1" applyAlignment="1">
      <alignment horizontal="center" vertical="center" wrapText="1"/>
    </xf>
    <xf numFmtId="0" fontId="11" fillId="0" borderId="18" xfId="4" applyFont="1" applyBorder="1" applyAlignment="1">
      <alignment horizontal="left" vertical="center"/>
    </xf>
    <xf numFmtId="0" fontId="11" fillId="0" borderId="0" xfId="4" applyFont="1" applyBorder="1" applyAlignment="1">
      <alignment horizontal="left" vertical="center"/>
    </xf>
    <xf numFmtId="0" fontId="11" fillId="0" borderId="12" xfId="4" applyFont="1" applyBorder="1" applyAlignment="1">
      <alignment vertical="center" wrapText="1"/>
    </xf>
    <xf numFmtId="0" fontId="11" fillId="0" borderId="13" xfId="4" applyFont="1" applyBorder="1" applyAlignment="1">
      <alignment vertical="center" wrapText="1"/>
    </xf>
    <xf numFmtId="0" fontId="11" fillId="0" borderId="0" xfId="4" applyFont="1" applyAlignment="1">
      <alignment horizontal="left" vertical="top" wrapText="1"/>
    </xf>
    <xf numFmtId="0" fontId="17" fillId="0" borderId="17" xfId="0" applyFont="1" applyBorder="1" applyAlignment="1">
      <alignment wrapText="1"/>
    </xf>
    <xf numFmtId="0" fontId="17" fillId="0" borderId="20" xfId="0" applyFont="1" applyBorder="1" applyAlignment="1">
      <alignment horizontal="left" vertical="top" wrapText="1"/>
    </xf>
    <xf numFmtId="0" fontId="17" fillId="0" borderId="21" xfId="0" applyFont="1" applyBorder="1" applyAlignment="1">
      <alignment horizontal="left" vertical="top" wrapText="1"/>
    </xf>
    <xf numFmtId="0" fontId="17" fillId="0" borderId="22" xfId="0" applyFont="1" applyBorder="1" applyAlignment="1">
      <alignment horizontal="left" vertical="top" wrapText="1"/>
    </xf>
    <xf numFmtId="0" fontId="17" fillId="0" borderId="18" xfId="0" quotePrefix="1" applyFont="1" applyBorder="1" applyAlignment="1">
      <alignment horizontal="left" vertical="top"/>
    </xf>
    <xf numFmtId="0" fontId="17" fillId="0" borderId="0" xfId="0" quotePrefix="1" applyFont="1" applyAlignment="1">
      <alignment horizontal="left" vertical="top"/>
    </xf>
    <xf numFmtId="0" fontId="17" fillId="0" borderId="0" xfId="0" applyFont="1" applyAlignment="1">
      <alignment horizontal="left" vertical="top"/>
    </xf>
    <xf numFmtId="0" fontId="18" fillId="0" borderId="44" xfId="3"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4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1" fillId="0" borderId="20" xfId="4" applyFont="1" applyBorder="1" applyAlignment="1">
      <alignment horizontal="left" vertical="top" wrapText="1"/>
    </xf>
    <xf numFmtId="0" fontId="11" fillId="0" borderId="21" xfId="4" applyFont="1" applyBorder="1" applyAlignment="1">
      <alignment horizontal="left" vertical="top" wrapText="1"/>
    </xf>
    <xf numFmtId="0" fontId="11" fillId="0" borderId="22" xfId="4" applyFont="1" applyBorder="1" applyAlignment="1">
      <alignment horizontal="left" vertical="top" wrapText="1"/>
    </xf>
    <xf numFmtId="0" fontId="5" fillId="0" borderId="12" xfId="3" applyBorder="1" applyAlignment="1">
      <alignment horizontal="left" vertical="center"/>
    </xf>
    <xf numFmtId="0" fontId="5" fillId="0" borderId="13" xfId="3" applyBorder="1" applyAlignment="1">
      <alignment horizontal="left" vertical="center"/>
    </xf>
    <xf numFmtId="0" fontId="5" fillId="0" borderId="14" xfId="3" applyBorder="1" applyAlignment="1">
      <alignment horizontal="left" vertical="center"/>
    </xf>
    <xf numFmtId="0" fontId="5" fillId="0" borderId="15" xfId="3" applyBorder="1" applyAlignment="1">
      <alignment horizontal="left" vertical="center"/>
    </xf>
    <xf numFmtId="0" fontId="5" fillId="0" borderId="16" xfId="3" applyBorder="1" applyAlignment="1">
      <alignment horizontal="left" vertical="center"/>
    </xf>
    <xf numFmtId="0" fontId="5" fillId="0" borderId="17" xfId="3"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7" fillId="0" borderId="23" xfId="0" applyFont="1" applyBorder="1" applyAlignment="1">
      <alignment horizontal="left" vertical="top" wrapText="1"/>
    </xf>
    <xf numFmtId="0" fontId="17" fillId="0" borderId="24" xfId="0" applyFont="1" applyBorder="1" applyAlignment="1">
      <alignment horizontal="left" vertical="top" wrapText="1"/>
    </xf>
    <xf numFmtId="0" fontId="17" fillId="0" borderId="25" xfId="0" applyFont="1" applyBorder="1" applyAlignment="1">
      <alignment horizontal="left" vertical="top" wrapText="1"/>
    </xf>
    <xf numFmtId="0" fontId="17" fillId="0" borderId="44"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52" xfId="0" applyFont="1" applyBorder="1" applyAlignment="1">
      <alignment horizontal="left" vertical="top" wrapText="1"/>
    </xf>
    <xf numFmtId="0" fontId="17" fillId="0" borderId="1" xfId="0" applyFont="1" applyBorder="1" applyAlignment="1">
      <alignment horizontal="left" vertical="top" wrapText="1"/>
    </xf>
    <xf numFmtId="0" fontId="17" fillId="0" borderId="5" xfId="0" applyFont="1" applyBorder="1" applyAlignment="1">
      <alignment horizontal="left" vertical="top" wrapText="1"/>
    </xf>
    <xf numFmtId="0" fontId="17" fillId="0" borderId="45"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5" fillId="0" borderId="41" xfId="0" applyFont="1" applyBorder="1" applyAlignment="1">
      <alignment horizontal="left" vertical="top" wrapText="1"/>
    </xf>
    <xf numFmtId="0" fontId="15" fillId="0" borderId="42" xfId="0" applyFont="1" applyBorder="1" applyAlignment="1">
      <alignment horizontal="left" vertical="top" wrapText="1"/>
    </xf>
    <xf numFmtId="0" fontId="15" fillId="0" borderId="43" xfId="0" applyFont="1" applyBorder="1" applyAlignment="1">
      <alignment horizontal="left" vertical="top" wrapText="1"/>
    </xf>
    <xf numFmtId="0" fontId="18" fillId="0" borderId="12" xfId="3" applyFont="1" applyBorder="1" applyAlignment="1">
      <alignment horizontal="left" vertical="center"/>
    </xf>
    <xf numFmtId="0" fontId="18" fillId="0" borderId="13" xfId="3" applyFont="1" applyBorder="1" applyAlignment="1">
      <alignment horizontal="left" vertical="center"/>
    </xf>
    <xf numFmtId="0" fontId="18" fillId="0" borderId="14" xfId="3" applyFont="1" applyBorder="1" applyAlignment="1">
      <alignment horizontal="left" vertical="center"/>
    </xf>
    <xf numFmtId="0" fontId="18" fillId="0" borderId="15" xfId="3" applyFont="1" applyBorder="1" applyAlignment="1">
      <alignment horizontal="left" vertical="center"/>
    </xf>
    <xf numFmtId="0" fontId="18" fillId="0" borderId="16" xfId="3" applyFont="1" applyBorder="1" applyAlignment="1">
      <alignment horizontal="left" vertical="center"/>
    </xf>
    <xf numFmtId="0" fontId="18" fillId="0" borderId="17" xfId="3" applyFont="1" applyBorder="1" applyAlignment="1">
      <alignment horizontal="left" vertical="center"/>
    </xf>
    <xf numFmtId="0" fontId="17" fillId="0" borderId="56" xfId="0" quotePrefix="1" applyFont="1" applyBorder="1" applyAlignment="1">
      <alignment horizontal="left" vertical="top"/>
    </xf>
    <xf numFmtId="0" fontId="17" fillId="0" borderId="57" xfId="0" quotePrefix="1" applyFont="1" applyBorder="1" applyAlignment="1">
      <alignment horizontal="left" vertical="top"/>
    </xf>
    <xf numFmtId="0" fontId="17" fillId="0" borderId="0" xfId="0" applyFont="1" applyAlignment="1">
      <alignment horizontal="center" vertical="center" wrapText="1"/>
    </xf>
    <xf numFmtId="0" fontId="17" fillId="0" borderId="0" xfId="0" applyFont="1" applyAlignment="1">
      <alignment horizontal="center"/>
    </xf>
    <xf numFmtId="0" fontId="18" fillId="0" borderId="13" xfId="3" applyFont="1" applyBorder="1" applyAlignment="1">
      <alignment horizontal="left" vertical="top"/>
    </xf>
    <xf numFmtId="0" fontId="0" fillId="0" borderId="0" xfId="0" applyFont="1" applyBorder="1" applyAlignment="1">
      <alignment horizontal="left" vertical="top"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50" xfId="0" applyFont="1" applyBorder="1" applyAlignment="1">
      <alignment horizontal="left" vertical="top" wrapText="1"/>
    </xf>
    <xf numFmtId="0" fontId="4" fillId="0" borderId="40" xfId="0" applyFont="1" applyBorder="1" applyAlignment="1">
      <alignment horizontal="left" vertical="top" wrapText="1"/>
    </xf>
    <xf numFmtId="0" fontId="4" fillId="0" borderId="2" xfId="0" applyFont="1" applyBorder="1" applyAlignment="1">
      <alignment horizontal="left" vertical="top" wrapText="1"/>
    </xf>
    <xf numFmtId="0" fontId="0" fillId="0" borderId="0" xfId="0" applyBorder="1" applyAlignment="1">
      <alignment horizontal="left" vertical="top" wrapText="1"/>
    </xf>
    <xf numFmtId="0" fontId="0" fillId="0" borderId="0" xfId="0" quotePrefix="1" applyBorder="1" applyAlignment="1">
      <alignment horizontal="left" vertical="top"/>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4" fillId="0" borderId="25" xfId="0" applyFont="1" applyBorder="1" applyAlignment="1">
      <alignment horizontal="center" wrapText="1"/>
    </xf>
    <xf numFmtId="166" fontId="54" fillId="0" borderId="12" xfId="6" applyNumberFormat="1" applyFont="1" applyBorder="1" applyAlignment="1">
      <alignment horizontal="left" vertical="center" wrapText="1"/>
    </xf>
    <xf numFmtId="166" fontId="54" fillId="0" borderId="14" xfId="6" applyNumberFormat="1" applyFont="1" applyBorder="1" applyAlignment="1">
      <alignment horizontal="left" vertical="center" wrapText="1"/>
    </xf>
    <xf numFmtId="0" fontId="0" fillId="0" borderId="13" xfId="0" applyFont="1" applyBorder="1" applyAlignment="1">
      <alignment horizontal="left" vertical="top" wrapText="1"/>
    </xf>
    <xf numFmtId="166" fontId="54" fillId="0" borderId="13" xfId="6" applyNumberFormat="1" applyFont="1" applyBorder="1" applyAlignment="1">
      <alignment horizontal="left" vertical="center" wrapText="1"/>
    </xf>
    <xf numFmtId="0" fontId="0" fillId="0" borderId="16" xfId="0" applyFont="1" applyBorder="1" applyAlignment="1">
      <alignment horizontal="left" vertical="top" wrapText="1"/>
    </xf>
    <xf numFmtId="0" fontId="0" fillId="0" borderId="7" xfId="0" applyBorder="1"/>
    <xf numFmtId="0" fontId="4" fillId="0" borderId="2" xfId="0" applyFont="1" applyBorder="1"/>
    <xf numFmtId="44" fontId="4" fillId="0" borderId="2" xfId="1" applyFont="1" applyBorder="1"/>
    <xf numFmtId="0" fontId="4" fillId="0" borderId="8" xfId="0" applyFont="1" applyBorder="1"/>
    <xf numFmtId="0" fontId="4" fillId="0" borderId="1" xfId="0" applyFont="1" applyBorder="1"/>
    <xf numFmtId="44" fontId="4" fillId="0" borderId="1" xfId="1" applyFont="1" applyBorder="1"/>
    <xf numFmtId="0" fontId="4" fillId="0" borderId="5" xfId="0" applyFont="1" applyBorder="1"/>
    <xf numFmtId="0" fontId="0" fillId="0" borderId="13" xfId="0" applyBorder="1"/>
    <xf numFmtId="0" fontId="0" fillId="0" borderId="14" xfId="0" applyBorder="1"/>
    <xf numFmtId="0" fontId="0" fillId="0" borderId="18" xfId="0" applyBorder="1"/>
    <xf numFmtId="0" fontId="0" fillId="0" borderId="0" xfId="0" applyBorder="1"/>
    <xf numFmtId="0" fontId="0" fillId="0" borderId="19" xfId="0" applyBorder="1"/>
    <xf numFmtId="0" fontId="0" fillId="0" borderId="15" xfId="0" applyBorder="1"/>
    <xf numFmtId="0" fontId="0" fillId="0" borderId="16" xfId="0" applyBorder="1"/>
    <xf numFmtId="0" fontId="0" fillId="0" borderId="17" xfId="0" applyBorder="1"/>
    <xf numFmtId="44" fontId="0" fillId="0" borderId="26" xfId="1" applyFont="1" applyBorder="1"/>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0" xfId="0" applyFont="1" applyFill="1" applyBorder="1" applyAlignment="1">
      <alignment horizontal="left"/>
    </xf>
    <xf numFmtId="44" fontId="0" fillId="0" borderId="27" xfId="1" applyFont="1" applyBorder="1"/>
    <xf numFmtId="9" fontId="0" fillId="0" borderId="8" xfId="2" applyFont="1" applyBorder="1"/>
    <xf numFmtId="0" fontId="4" fillId="0" borderId="27" xfId="0" applyFont="1" applyBorder="1"/>
    <xf numFmtId="0" fontId="4" fillId="0" borderId="36" xfId="0" applyFont="1" applyBorder="1"/>
    <xf numFmtId="0" fontId="4" fillId="0" borderId="26" xfId="0" applyFont="1" applyBorder="1"/>
    <xf numFmtId="0" fontId="0" fillId="0" borderId="37" xfId="0" applyBorder="1"/>
    <xf numFmtId="0" fontId="0" fillId="0" borderId="33" xfId="0" applyBorder="1"/>
    <xf numFmtId="0" fontId="0" fillId="0" borderId="29" xfId="0" applyFont="1" applyBorder="1"/>
    <xf numFmtId="0" fontId="0" fillId="0" borderId="35" xfId="0" applyFont="1" applyBorder="1"/>
    <xf numFmtId="0" fontId="0" fillId="0" borderId="27" xfId="0" applyFont="1" applyFill="1" applyBorder="1"/>
    <xf numFmtId="0" fontId="0" fillId="0" borderId="26" xfId="0" applyFont="1" applyFill="1" applyBorder="1"/>
    <xf numFmtId="165" fontId="4" fillId="0" borderId="6" xfId="1" applyNumberFormat="1" applyFont="1" applyBorder="1"/>
    <xf numFmtId="0" fontId="9" fillId="0" borderId="16" xfId="0" applyFont="1" applyBorder="1" applyAlignment="1">
      <alignment vertical="center"/>
    </xf>
    <xf numFmtId="0" fontId="1" fillId="0" borderId="16" xfId="0" applyFont="1" applyBorder="1"/>
    <xf numFmtId="166" fontId="12" fillId="0" borderId="18" xfId="6" applyNumberFormat="1" applyFont="1" applyBorder="1" applyAlignment="1">
      <alignment vertical="center" wrapText="1"/>
    </xf>
    <xf numFmtId="166" fontId="12" fillId="0" borderId="0" xfId="6" applyNumberFormat="1" applyFont="1" applyBorder="1" applyAlignment="1">
      <alignment vertical="center" wrapText="1"/>
    </xf>
    <xf numFmtId="166" fontId="12" fillId="0" borderId="19" xfId="6" applyNumberFormat="1" applyFont="1" applyBorder="1" applyAlignment="1">
      <alignment vertical="center" wrapText="1"/>
    </xf>
    <xf numFmtId="0" fontId="0" fillId="0" borderId="21" xfId="0" applyFont="1" applyBorder="1"/>
    <xf numFmtId="0" fontId="0" fillId="0" borderId="18" xfId="0" applyBorder="1" applyAlignment="1"/>
    <xf numFmtId="0" fontId="0" fillId="0" borderId="0" xfId="0" applyBorder="1" applyAlignment="1"/>
    <xf numFmtId="164" fontId="4" fillId="0" borderId="1" xfId="1" applyNumberFormat="1" applyFont="1" applyBorder="1" applyAlignment="1">
      <alignment horizontal="right"/>
    </xf>
    <xf numFmtId="166" fontId="54" fillId="0" borderId="12" xfId="4" applyNumberFormat="1" applyFont="1" applyBorder="1" applyAlignment="1">
      <alignment horizontal="left" vertical="center"/>
    </xf>
    <xf numFmtId="166" fontId="54" fillId="0" borderId="13" xfId="4" applyNumberFormat="1" applyFont="1" applyBorder="1" applyAlignment="1">
      <alignment horizontal="lef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166" fontId="54" fillId="0" borderId="18" xfId="6" applyNumberFormat="1" applyFont="1" applyBorder="1" applyAlignment="1">
      <alignment horizontal="left" vertical="center"/>
    </xf>
    <xf numFmtId="166" fontId="54" fillId="0" borderId="0" xfId="6" applyNumberFormat="1" applyFont="1" applyBorder="1" applyAlignment="1">
      <alignment horizontal="left" vertical="center"/>
    </xf>
    <xf numFmtId="0" fontId="3" fillId="2" borderId="11" xfId="0" applyFont="1" applyFill="1" applyBorder="1" applyAlignment="1">
      <alignment horizontal="left"/>
    </xf>
  </cellXfs>
  <cellStyles count="7">
    <cellStyle name="Comma" xfId="5" builtinId="3"/>
    <cellStyle name="Currency" xfId="1" builtinId="4"/>
    <cellStyle name="Hyperlink" xfId="3" builtinId="8"/>
    <cellStyle name="Normal" xfId="0" builtinId="0"/>
    <cellStyle name="Normal 2" xfId="4" xr:uid="{C5E3DB4D-FFD8-488E-B230-6A431BD79921}"/>
    <cellStyle name="Normal 4" xfId="6" xr:uid="{A9450E35-04B3-4FA9-BB19-17E6025633E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76200</xdr:colOff>
      <xdr:row>14</xdr:row>
      <xdr:rowOff>19051</xdr:rowOff>
    </xdr:from>
    <xdr:to>
      <xdr:col>10</xdr:col>
      <xdr:colOff>552449</xdr:colOff>
      <xdr:row>18</xdr:row>
      <xdr:rowOff>114301</xdr:rowOff>
    </xdr:to>
    <xdr:sp macro="" textlink="">
      <xdr:nvSpPr>
        <xdr:cNvPr id="2" name="TextBox 1">
          <a:extLst>
            <a:ext uri="{FF2B5EF4-FFF2-40B4-BE49-F238E27FC236}">
              <a16:creationId xmlns:a16="http://schemas.microsoft.com/office/drawing/2014/main" id="{F7437B4A-7D1D-474C-B0B2-DCB7B866C897}"/>
            </a:ext>
          </a:extLst>
        </xdr:cNvPr>
        <xdr:cNvSpPr txBox="1"/>
      </xdr:nvSpPr>
      <xdr:spPr>
        <a:xfrm>
          <a:off x="2857500" y="6029326"/>
          <a:ext cx="12096749"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Months Worked </a:t>
          </a:r>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Yearly accrual rate when working 7.5 hours per day </a:t>
          </a:r>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Yearly accrual rate when working 8 hours per day </a:t>
          </a:r>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Week Equivalency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0 to 35 		75 					80 			2 Weeks 	</a:t>
          </a:r>
        </a:p>
        <a:p>
          <a:r>
            <a:rPr lang="en-US" sz="1100" b="0" i="0" u="none" strike="noStrike" baseline="0">
              <a:solidFill>
                <a:schemeClr val="dk1"/>
              </a:solidFill>
              <a:latin typeface="+mn-lt"/>
              <a:ea typeface="+mn-ea"/>
              <a:cs typeface="+mn-cs"/>
            </a:rPr>
            <a:t>36 (Start of 4th year) to 168 	112.5 					120 			3 Weeks 	</a:t>
          </a:r>
        </a:p>
        <a:p>
          <a:r>
            <a:rPr lang="en-US" sz="1100" b="0" i="0" u="none" strike="noStrike" baseline="0">
              <a:solidFill>
                <a:schemeClr val="dk1"/>
              </a:solidFill>
              <a:latin typeface="+mn-lt"/>
              <a:ea typeface="+mn-ea"/>
              <a:cs typeface="+mn-cs"/>
            </a:rPr>
            <a:t>168 (Start of 15th year) 	150 					160 			4 Weeks 	</a:t>
          </a:r>
        </a:p>
        <a:p>
          <a:endParaRPr lang="en-US" sz="1100"/>
        </a:p>
      </xdr:txBody>
    </xdr:sp>
    <xdr:clientData/>
  </xdr:twoCellAnchor>
  <xdr:twoCellAnchor>
    <xdr:from>
      <xdr:col>3</xdr:col>
      <xdr:colOff>123825</xdr:colOff>
      <xdr:row>19</xdr:row>
      <xdr:rowOff>114300</xdr:rowOff>
    </xdr:from>
    <xdr:to>
      <xdr:col>9</xdr:col>
      <xdr:colOff>2628900</xdr:colOff>
      <xdr:row>27</xdr:row>
      <xdr:rowOff>76200</xdr:rowOff>
    </xdr:to>
    <xdr:sp macro="" textlink="">
      <xdr:nvSpPr>
        <xdr:cNvPr id="3" name="TextBox 2">
          <a:extLst>
            <a:ext uri="{FF2B5EF4-FFF2-40B4-BE49-F238E27FC236}">
              <a16:creationId xmlns:a16="http://schemas.microsoft.com/office/drawing/2014/main" id="{30D99301-7B27-4838-8078-29AEC1498860}"/>
            </a:ext>
          </a:extLst>
        </xdr:cNvPr>
        <xdr:cNvSpPr txBox="1"/>
      </xdr:nvSpPr>
      <xdr:spPr>
        <a:xfrm>
          <a:off x="2905125" y="7086600"/>
          <a:ext cx="1133475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Probationary and permanent employees are eligible for sick leave. Eligible part-time employee will earn pro-rated sick leave based on their FTE percentage. Full-time employee accrual rates for sick leave shall be as follows: </a:t>
          </a:r>
        </a:p>
        <a:p>
          <a:r>
            <a:rPr lang="en-US" sz="1100"/>
            <a:t>1. Employees working 8 hours per day (40-hour workweek) shall earn at the rate of 96 hours per year. </a:t>
          </a:r>
        </a:p>
        <a:p>
          <a:r>
            <a:rPr lang="en-US" sz="1100"/>
            <a:t>2. Employees working 7.5 hours per day (37.5-hour workweek) shall earn at a rate of 90 hours per year. </a:t>
          </a:r>
        </a:p>
        <a:p>
          <a:endParaRPr lang="en-US" sz="1100"/>
        </a:p>
        <a:p>
          <a:r>
            <a:rPr lang="en-US" sz="1100"/>
            <a:t>B) Accrual for sick leave will only be earned on the first and second pay check each month. If the employee starts in the middle of a pay period sick leave will be prorated on a daily basis from the start date until the beginning of the next pay period. Employees may accrue up to a maximum of 900 hours for 7.5 hour per day employees or up to a maximum of 960 hours for 8 hour per day employees. </a:t>
          </a:r>
        </a:p>
      </xdr:txBody>
    </xdr:sp>
    <xdr:clientData/>
  </xdr:twoCellAnchor>
  <xdr:oneCellAnchor>
    <xdr:from>
      <xdr:col>3</xdr:col>
      <xdr:colOff>266700</xdr:colOff>
      <xdr:row>28</xdr:row>
      <xdr:rowOff>133349</xdr:rowOff>
    </xdr:from>
    <xdr:ext cx="10467975" cy="561975"/>
    <xdr:sp macro="" textlink="">
      <xdr:nvSpPr>
        <xdr:cNvPr id="4" name="TextBox 3">
          <a:extLst>
            <a:ext uri="{FF2B5EF4-FFF2-40B4-BE49-F238E27FC236}">
              <a16:creationId xmlns:a16="http://schemas.microsoft.com/office/drawing/2014/main" id="{ABCFA310-DCD1-4127-B282-920045CAE10A}"/>
            </a:ext>
          </a:extLst>
        </xdr:cNvPr>
        <xdr:cNvSpPr txBox="1"/>
      </xdr:nvSpPr>
      <xdr:spPr>
        <a:xfrm>
          <a:off x="3048000" y="8829674"/>
          <a:ext cx="10467975" cy="561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twoCellAnchor>
    <xdr:from>
      <xdr:col>3</xdr:col>
      <xdr:colOff>180975</xdr:colOff>
      <xdr:row>28</xdr:row>
      <xdr:rowOff>66675</xdr:rowOff>
    </xdr:from>
    <xdr:to>
      <xdr:col>9</xdr:col>
      <xdr:colOff>2619375</xdr:colOff>
      <xdr:row>38</xdr:row>
      <xdr:rowOff>133350</xdr:rowOff>
    </xdr:to>
    <xdr:sp macro="" textlink="">
      <xdr:nvSpPr>
        <xdr:cNvPr id="5" name="TextBox 4">
          <a:extLst>
            <a:ext uri="{FF2B5EF4-FFF2-40B4-BE49-F238E27FC236}">
              <a16:creationId xmlns:a16="http://schemas.microsoft.com/office/drawing/2014/main" id="{64981722-4054-4187-9BB8-8E5788F43BD9}"/>
            </a:ext>
          </a:extLst>
        </xdr:cNvPr>
        <xdr:cNvSpPr txBox="1"/>
      </xdr:nvSpPr>
      <xdr:spPr>
        <a:xfrm>
          <a:off x="2962275" y="8763000"/>
          <a:ext cx="11268075"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baseline="0">
              <a:solidFill>
                <a:schemeClr val="dk1"/>
              </a:solidFill>
              <a:latin typeface="+mn-lt"/>
              <a:ea typeface="+mn-ea"/>
              <a:cs typeface="+mn-cs"/>
            </a:rPr>
            <a:t>Sections A), 4., and B) and C) applies to Elected Officials.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A) Employees ending their employment with the county in good standing; by resignation, layoff, death, or illness, are eligible for the following severance benefits: </a:t>
          </a:r>
        </a:p>
        <a:p>
          <a:r>
            <a:rPr lang="en-US" sz="1100" b="0" i="0" u="none" strike="noStrike" baseline="0">
              <a:solidFill>
                <a:schemeClr val="dk1"/>
              </a:solidFill>
              <a:latin typeface="+mn-lt"/>
              <a:ea typeface="+mn-ea"/>
              <a:cs typeface="+mn-cs"/>
            </a:rPr>
            <a:t>1. Employees shall receive pay for unused vacation time at their current pay rate. </a:t>
          </a:r>
        </a:p>
        <a:p>
          <a:r>
            <a:rPr lang="en-US" sz="1100" b="0" i="0" u="none" strike="noStrike" baseline="0">
              <a:solidFill>
                <a:schemeClr val="dk1"/>
              </a:solidFill>
              <a:latin typeface="+mn-lt"/>
              <a:ea typeface="+mn-ea"/>
              <a:cs typeface="+mn-cs"/>
            </a:rPr>
            <a:t>2. Full-time employees with 15 or more years of continuous service shall receive pay at the rate of $35.00 per day for accumulated unused sick leave up to 120 days. </a:t>
          </a:r>
        </a:p>
        <a:p>
          <a:r>
            <a:rPr lang="en-US" sz="1100" b="0" i="0" u="none" strike="noStrike" baseline="0">
              <a:solidFill>
                <a:schemeClr val="dk1"/>
              </a:solidFill>
              <a:latin typeface="+mn-lt"/>
              <a:ea typeface="+mn-ea"/>
              <a:cs typeface="+mn-cs"/>
            </a:rPr>
            <a:t>3. Full-time employees with 15 or more years of continuous service shall receive pay at the rate of $35.00 for each day in the employee’s Severance Sick Bank. </a:t>
          </a:r>
        </a:p>
        <a:p>
          <a:r>
            <a:rPr lang="en-US" sz="1100" b="0" i="0" u="none" strike="noStrike" baseline="0">
              <a:solidFill>
                <a:schemeClr val="dk1"/>
              </a:solidFill>
              <a:latin typeface="+mn-lt"/>
              <a:ea typeface="+mn-ea"/>
              <a:cs typeface="+mn-cs"/>
            </a:rPr>
            <a:t>4. Full-time employees with 15 or more years of consecutive years of service shall receive $100.00 for each year of employment.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B) Severance payments shall be made within 30 days of said event or may be paid after 30 days if requested by the employee. Employees who do not have more than 15 years of consecutive service with the county will have payments made directly to the employee. Employees with 15 or more years of consecutive service with the county will have their severance payment directed to their MSRS account. </a:t>
          </a:r>
        </a:p>
        <a:p>
          <a:r>
            <a:rPr lang="en-US" sz="1100" b="0" i="0" u="none" strike="noStrike" baseline="0">
              <a:solidFill>
                <a:schemeClr val="dk1"/>
              </a:solidFill>
              <a:latin typeface="+mn-lt"/>
              <a:ea typeface="+mn-ea"/>
              <a:cs typeface="+mn-cs"/>
            </a:rPr>
            <a:t>C) The employee, or the employee’s family in cases of death, may COBRA medical, dental, and/or life insurance plans for up to 18 months.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larson\OneDrive%20-%20sherburneswcd\Francine\District%20Manager%20Files\SpecialDistrictReporting\2017%20Wage%20&amp;%20Benefit%20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9">
          <cell r="E29" t="str">
            <v>http://www.city-data.com/county/Sherburne_County-MN.html</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ity-data.com/county/Todd_County-MN.htm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ity-data.com/county/Lac_qui_Parle_County-MN.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ity-data.com/county/Lac_qui_Parle_County-MN.htm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city-data.com/county/Lac_qui_Parle_County-MN.html"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www.city-data.com/county/Otter_Tail_County-MN.htm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city-data.com/county/Lac_qui_Parle_County-MN.h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city-data.com/county/Lac_qui_Parle_County-MN.html"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www.city-data.com/county/Lac_qui_Parle_County-MN.htm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city-data.com/county/Douglas_County-MN.html"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city-data.com/county/Chippewa_County-MN.html"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city-data.com/county/Lac_qui_Parle_County-MN.html"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www.census.gov/quickfacts/goodhuecountyminnesota"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opm.gov/policy-data-oversight/pay-leave/salaries-wages/salary-tables/20Tables/html/RUS_h.aspx" TargetMode="External"/><Relationship Id="rId1" Type="http://schemas.openxmlformats.org/officeDocument/2006/relationships/hyperlink" Target="http://www.city-data.com/county/Lac_qui_Parle_County-MN.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5.xml.rels><?xml version="1.0" encoding="UTF-8" standalone="yes"?>
<Relationships xmlns="http://schemas.openxmlformats.org/package/2006/relationships"><Relationship Id="rId1" Type="http://schemas.openxmlformats.org/officeDocument/2006/relationships/hyperlink" Target="http://www.city-data.com/county/Lake_of_the_Woods_County-MN.html" TargetMode="Externa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9.xml.rels><?xml version="1.0" encoding="UTF-8" standalone="yes"?>
<Relationships xmlns="http://schemas.openxmlformats.org/package/2006/relationships"><Relationship Id="rId1" Type="http://schemas.openxmlformats.org/officeDocument/2006/relationships/hyperlink" Target="http://www.city-data.com/county/Lac_qui_Parle_County-MN.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ity-data.com/county/Lac_qui_Parle_County-MN.html" TargetMode="External"/></Relationships>
</file>

<file path=xl/worksheets/_rels/sheet30.xml.rels><?xml version="1.0" encoding="UTF-8" standalone="yes"?>
<Relationships xmlns="http://schemas.openxmlformats.org/package/2006/relationships"><Relationship Id="rId1" Type="http://schemas.openxmlformats.org/officeDocument/2006/relationships/hyperlink" Target="http://www.city-data.com/county/Murray_County-MN.html" TargetMode="External"/></Relationships>
</file>

<file path=xl/worksheets/_rels/sheet31.xml.rels><?xml version="1.0" encoding="UTF-8" standalone="yes"?>
<Relationships xmlns="http://schemas.openxmlformats.org/package/2006/relationships"><Relationship Id="rId1" Type="http://schemas.openxmlformats.org/officeDocument/2006/relationships/hyperlink" Target="http://www.city-data.com/county/Nobles_County-MN.html"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city-data.com/county/Pennington_County-MN.html" TargetMode="External"/></Relationships>
</file>

<file path=xl/worksheets/_rels/sheet34.xml.rels><?xml version="1.0" encoding="UTF-8" standalone="yes"?>
<Relationships xmlns="http://schemas.openxmlformats.org/package/2006/relationships"><Relationship Id="rId1" Type="http://schemas.openxmlformats.org/officeDocument/2006/relationships/hyperlink" Target="http://www.city-data.com/county/Red_Lake_County-MN.html"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http://www.co.roseau.mn.us/"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www.city-data.com/county/Houston_County-MN.html" TargetMode="Externa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1" Type="http://schemas.openxmlformats.org/officeDocument/2006/relationships/hyperlink" Target="http://www.city-data.com/county/Lac_qui_Parle_County-MN.html"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city-data.com/county/Clay_County-MN.html" TargetMode="External"/></Relationships>
</file>

<file path=xl/worksheets/_rels/sheet40.xml.rels><?xml version="1.0" encoding="UTF-8" standalone="yes"?>
<Relationships xmlns="http://schemas.openxmlformats.org/package/2006/relationships"><Relationship Id="rId1" Type="http://schemas.openxmlformats.org/officeDocument/2006/relationships/hyperlink" Target="http://www.city-data.com/county/Wabasha_County-MN.html" TargetMode="External"/></Relationships>
</file>

<file path=xl/worksheets/_rels/sheet42.xml.rels><?xml version="1.0" encoding="UTF-8" standalone="yes"?>
<Relationships xmlns="http://schemas.openxmlformats.org/package/2006/relationships"><Relationship Id="rId1" Type="http://schemas.openxmlformats.org/officeDocument/2006/relationships/hyperlink" Target="http://www.city-data.com/county/Otter_Tail_County-MN.html"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city-data.com/county/Polk_County-MN.html" TargetMode="External"/></Relationships>
</file>

<file path=xl/worksheets/_rels/sheet44.xml.rels><?xml version="1.0" encoding="UTF-8" standalone="yes"?>
<Relationships xmlns="http://schemas.openxmlformats.org/package/2006/relationships"><Relationship Id="rId1" Type="http://schemas.openxmlformats.org/officeDocument/2006/relationships/hyperlink" Target="http://www.city-data.com/county/Wilkin_County-MN.html" TargetMode="External"/></Relationships>
</file>

<file path=xl/worksheets/_rels/sheet45.xml.rels><?xml version="1.0" encoding="UTF-8" standalone="yes"?>
<Relationships xmlns="http://schemas.openxmlformats.org/package/2006/relationships"><Relationship Id="rId1" Type="http://schemas.openxmlformats.org/officeDocument/2006/relationships/hyperlink" Target="http://www.city-data.com/county/Winona_County-MN.html" TargetMode="External"/></Relationships>
</file>

<file path=xl/worksheets/_rels/sheet46.xml.rels><?xml version="1.0" encoding="UTF-8" standalone="yes"?>
<Relationships xmlns="http://schemas.openxmlformats.org/package/2006/relationships"><Relationship Id="rId1" Type="http://schemas.openxmlformats.org/officeDocument/2006/relationships/hyperlink" Target="http://www.city-data.com/county/Yellow_Medicine_County-MN.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city-data.com/county/Lac_qui_Parle_County-MN.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city-data.com/county/Dodge_County-MN.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ity-data.com/county/Lac_qui_Parle_County-M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9BF0-A10E-4BD1-853B-E308118A0C90}">
  <dimension ref="A1:L48"/>
  <sheetViews>
    <sheetView workbookViewId="0">
      <selection activeCell="B54" sqref="B54"/>
    </sheetView>
  </sheetViews>
  <sheetFormatPr defaultRowHeight="15" x14ac:dyDescent="0.25"/>
  <cols>
    <col min="3" max="3" width="25.140625" bestFit="1" customWidth="1"/>
    <col min="4" max="4" width="24" customWidth="1"/>
    <col min="5" max="5" width="16.85546875" bestFit="1" customWidth="1"/>
    <col min="8" max="8" width="21.28515625" bestFit="1" customWidth="1"/>
    <col min="9" max="9" width="17.5703125" bestFit="1" customWidth="1"/>
    <col min="10" max="10" width="18.85546875"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387" t="s">
        <v>370</v>
      </c>
      <c r="B4" s="387">
        <v>1</v>
      </c>
      <c r="C4" s="58" t="s">
        <v>371</v>
      </c>
      <c r="D4" s="59" t="s">
        <v>191</v>
      </c>
      <c r="E4" s="59">
        <v>13</v>
      </c>
      <c r="F4" s="59"/>
      <c r="G4" s="59"/>
      <c r="H4" s="59">
        <v>37.06</v>
      </c>
      <c r="I4" s="59">
        <v>850</v>
      </c>
      <c r="J4" s="60">
        <v>10200</v>
      </c>
      <c r="K4" s="60">
        <f>J4/2088</f>
        <v>4.8850574712643677</v>
      </c>
      <c r="L4" s="61"/>
    </row>
    <row r="5" spans="1:12" x14ac:dyDescent="0.25">
      <c r="A5" s="388"/>
      <c r="B5" s="388"/>
      <c r="C5" s="62" t="s">
        <v>372</v>
      </c>
      <c r="D5" s="63" t="s">
        <v>191</v>
      </c>
      <c r="E5" s="63">
        <v>1</v>
      </c>
      <c r="F5" s="63"/>
      <c r="G5" s="63"/>
      <c r="H5" s="63">
        <v>24.14</v>
      </c>
      <c r="I5" s="59">
        <v>850</v>
      </c>
      <c r="J5" s="60">
        <v>10200</v>
      </c>
      <c r="K5" s="64">
        <f t="shared" ref="K5:K26" si="0">J5/2088</f>
        <v>4.8850574712643677</v>
      </c>
      <c r="L5" s="65"/>
    </row>
    <row r="6" spans="1:12" x14ac:dyDescent="0.25">
      <c r="A6" s="388"/>
      <c r="B6" s="388"/>
      <c r="C6" s="62" t="s">
        <v>373</v>
      </c>
      <c r="D6" s="63" t="s">
        <v>374</v>
      </c>
      <c r="E6" s="63">
        <v>4</v>
      </c>
      <c r="F6" s="63"/>
      <c r="G6" s="63"/>
      <c r="H6" s="63">
        <v>19.329999999999998</v>
      </c>
      <c r="I6" s="59">
        <v>850</v>
      </c>
      <c r="J6" s="60">
        <v>10200</v>
      </c>
      <c r="K6" s="64">
        <f t="shared" si="0"/>
        <v>4.8850574712643677</v>
      </c>
      <c r="L6" s="65"/>
    </row>
    <row r="7" spans="1:12" x14ac:dyDescent="0.25">
      <c r="A7" s="388"/>
      <c r="B7" s="388"/>
      <c r="C7" s="62" t="s">
        <v>375</v>
      </c>
      <c r="D7" s="63" t="s">
        <v>191</v>
      </c>
      <c r="E7" s="63">
        <v>13</v>
      </c>
      <c r="F7" s="63"/>
      <c r="G7" s="63"/>
      <c r="H7" s="63">
        <v>45.3</v>
      </c>
      <c r="I7" s="59">
        <v>850</v>
      </c>
      <c r="J7" s="60">
        <v>10200</v>
      </c>
      <c r="K7" s="64">
        <f t="shared" si="0"/>
        <v>4.8850574712643677</v>
      </c>
      <c r="L7" s="65"/>
    </row>
    <row r="8" spans="1:12" x14ac:dyDescent="0.25">
      <c r="A8" s="388"/>
      <c r="B8" s="388"/>
      <c r="C8" s="62" t="s">
        <v>376</v>
      </c>
      <c r="D8" s="63" t="s">
        <v>374</v>
      </c>
      <c r="E8" s="63">
        <v>6</v>
      </c>
      <c r="F8" s="63"/>
      <c r="G8" s="63"/>
      <c r="H8" s="63">
        <v>24.85</v>
      </c>
      <c r="I8" s="59">
        <v>850</v>
      </c>
      <c r="J8" s="60">
        <v>10200</v>
      </c>
      <c r="K8" s="64">
        <f t="shared" si="0"/>
        <v>4.8850574712643677</v>
      </c>
      <c r="L8" s="65"/>
    </row>
    <row r="9" spans="1:12" x14ac:dyDescent="0.25">
      <c r="A9" s="388"/>
      <c r="B9" s="388"/>
      <c r="C9" s="62" t="s">
        <v>377</v>
      </c>
      <c r="D9" s="63" t="s">
        <v>191</v>
      </c>
      <c r="E9" s="63">
        <v>5</v>
      </c>
      <c r="F9" s="63"/>
      <c r="G9" s="63"/>
      <c r="H9" s="63">
        <v>27.49</v>
      </c>
      <c r="I9" s="59">
        <v>850</v>
      </c>
      <c r="J9" s="60">
        <v>10200</v>
      </c>
      <c r="K9" s="64">
        <f t="shared" si="0"/>
        <v>4.8850574712643677</v>
      </c>
      <c r="L9" s="65"/>
    </row>
    <row r="10" spans="1:12" x14ac:dyDescent="0.25">
      <c r="A10" s="388"/>
      <c r="B10" s="388"/>
      <c r="C10" s="62" t="s">
        <v>378</v>
      </c>
      <c r="D10" s="63" t="s">
        <v>191</v>
      </c>
      <c r="E10" s="63">
        <v>25</v>
      </c>
      <c r="F10" s="63"/>
      <c r="G10" s="63"/>
      <c r="H10" s="63">
        <v>29.21</v>
      </c>
      <c r="I10" s="63">
        <v>850</v>
      </c>
      <c r="J10" s="60">
        <v>10200</v>
      </c>
      <c r="K10" s="64">
        <f t="shared" si="0"/>
        <v>4.8850574712643677</v>
      </c>
      <c r="L10" s="65"/>
    </row>
    <row r="11" spans="1:12" x14ac:dyDescent="0.25">
      <c r="A11" s="388"/>
      <c r="B11" s="388"/>
      <c r="C11" s="62" t="s">
        <v>379</v>
      </c>
      <c r="D11" s="63" t="s">
        <v>191</v>
      </c>
      <c r="E11" s="63">
        <v>3</v>
      </c>
      <c r="F11" s="63"/>
      <c r="G11" s="63"/>
      <c r="H11" s="63">
        <v>19.93</v>
      </c>
      <c r="I11" s="63">
        <v>850</v>
      </c>
      <c r="J11" s="60">
        <v>10200</v>
      </c>
      <c r="K11" s="64">
        <f t="shared" si="0"/>
        <v>4.8850574712643677</v>
      </c>
      <c r="L11" s="65"/>
    </row>
    <row r="12" spans="1:12" x14ac:dyDescent="0.25">
      <c r="A12" s="388"/>
      <c r="B12" s="388"/>
      <c r="C12" s="62" t="s">
        <v>380</v>
      </c>
      <c r="D12" s="63" t="s">
        <v>191</v>
      </c>
      <c r="E12" s="63">
        <v>3</v>
      </c>
      <c r="F12" s="63"/>
      <c r="G12" s="63"/>
      <c r="H12" s="63">
        <v>19.93</v>
      </c>
      <c r="I12" s="63">
        <v>850</v>
      </c>
      <c r="J12" s="60">
        <v>10200</v>
      </c>
      <c r="K12" s="64">
        <f t="shared" si="0"/>
        <v>4.8850574712643677</v>
      </c>
      <c r="L12" s="65"/>
    </row>
    <row r="13" spans="1:12" x14ac:dyDescent="0.25">
      <c r="A13" s="388"/>
      <c r="B13" s="388"/>
      <c r="C13" s="62" t="s">
        <v>381</v>
      </c>
      <c r="D13" s="63" t="s">
        <v>191</v>
      </c>
      <c r="E13" s="63">
        <v>10</v>
      </c>
      <c r="F13" s="63"/>
      <c r="G13" s="63"/>
      <c r="H13" s="63">
        <v>28.93</v>
      </c>
      <c r="I13" s="63">
        <v>850</v>
      </c>
      <c r="J13" s="60">
        <v>10200</v>
      </c>
      <c r="K13" s="64">
        <f t="shared" si="0"/>
        <v>4.8850574712643677</v>
      </c>
      <c r="L13" s="65"/>
    </row>
    <row r="14" spans="1:12" x14ac:dyDescent="0.25">
      <c r="A14" s="388"/>
      <c r="B14" s="388"/>
      <c r="C14" s="62" t="s">
        <v>382</v>
      </c>
      <c r="D14" s="63" t="s">
        <v>191</v>
      </c>
      <c r="E14" s="63">
        <v>3</v>
      </c>
      <c r="F14" s="63"/>
      <c r="G14" s="63"/>
      <c r="H14" s="63">
        <v>20.309999999999999</v>
      </c>
      <c r="I14" s="63">
        <v>850</v>
      </c>
      <c r="J14" s="60">
        <v>10200</v>
      </c>
      <c r="K14" s="64">
        <f t="shared" si="0"/>
        <v>4.8850574712643677</v>
      </c>
      <c r="L14" s="65"/>
    </row>
    <row r="15" spans="1:12" x14ac:dyDescent="0.25">
      <c r="A15" s="388"/>
      <c r="B15" s="388"/>
      <c r="C15" s="62" t="s">
        <v>383</v>
      </c>
      <c r="D15" s="63" t="s">
        <v>191</v>
      </c>
      <c r="E15" s="63">
        <v>8</v>
      </c>
      <c r="F15" s="63"/>
      <c r="G15" s="63"/>
      <c r="H15" s="63">
        <v>24.14</v>
      </c>
      <c r="I15" s="63">
        <v>850</v>
      </c>
      <c r="J15" s="60">
        <v>10200</v>
      </c>
      <c r="K15" s="64">
        <f t="shared" si="0"/>
        <v>4.8850574712643677</v>
      </c>
      <c r="L15" s="65"/>
    </row>
    <row r="16" spans="1:12" x14ac:dyDescent="0.25">
      <c r="A16" s="388"/>
      <c r="B16" s="388"/>
      <c r="C16" s="62" t="s">
        <v>384</v>
      </c>
      <c r="D16" s="63" t="s">
        <v>191</v>
      </c>
      <c r="E16" s="63">
        <v>7</v>
      </c>
      <c r="F16" s="63"/>
      <c r="G16" s="63"/>
      <c r="H16" s="63">
        <v>25.56</v>
      </c>
      <c r="I16" s="63">
        <v>850</v>
      </c>
      <c r="J16" s="60">
        <v>10200</v>
      </c>
      <c r="K16" s="64">
        <f t="shared" si="0"/>
        <v>4.8850574712643677</v>
      </c>
      <c r="L16" s="65"/>
    </row>
    <row r="17" spans="1:12" x14ac:dyDescent="0.25">
      <c r="A17" s="388"/>
      <c r="B17" s="388"/>
      <c r="C17" s="62" t="s">
        <v>385</v>
      </c>
      <c r="D17" s="63" t="s">
        <v>191</v>
      </c>
      <c r="E17" s="63">
        <v>11</v>
      </c>
      <c r="F17" s="63"/>
      <c r="G17" s="63"/>
      <c r="H17" s="63">
        <v>25.56</v>
      </c>
      <c r="I17" s="63">
        <v>850</v>
      </c>
      <c r="J17" s="60">
        <v>10200</v>
      </c>
      <c r="K17" s="64">
        <f t="shared" si="0"/>
        <v>4.8850574712643677</v>
      </c>
      <c r="L17" s="65"/>
    </row>
    <row r="18" spans="1:12" x14ac:dyDescent="0.25">
      <c r="A18" s="388"/>
      <c r="B18" s="388"/>
      <c r="C18" s="62" t="s">
        <v>386</v>
      </c>
      <c r="D18" s="63" t="s">
        <v>200</v>
      </c>
      <c r="E18" s="154">
        <v>0</v>
      </c>
      <c r="F18" s="63"/>
      <c r="G18" s="63"/>
      <c r="H18" s="63">
        <v>15</v>
      </c>
      <c r="I18" s="63">
        <v>0</v>
      </c>
      <c r="J18" s="64"/>
      <c r="K18" s="64">
        <f t="shared" si="0"/>
        <v>0</v>
      </c>
      <c r="L18" s="65" t="s">
        <v>387</v>
      </c>
    </row>
    <row r="19" spans="1:12" x14ac:dyDescent="0.25">
      <c r="A19" s="388"/>
      <c r="B19" s="388"/>
      <c r="C19" s="62" t="s">
        <v>388</v>
      </c>
      <c r="D19" s="63" t="s">
        <v>200</v>
      </c>
      <c r="E19" s="154">
        <v>0</v>
      </c>
      <c r="F19" s="63"/>
      <c r="G19" s="63"/>
      <c r="H19" s="63">
        <v>15</v>
      </c>
      <c r="I19" s="63">
        <v>0</v>
      </c>
      <c r="J19" s="64"/>
      <c r="K19" s="64">
        <f t="shared" si="0"/>
        <v>0</v>
      </c>
      <c r="L19" s="65" t="s">
        <v>387</v>
      </c>
    </row>
    <row r="20" spans="1:12" x14ac:dyDescent="0.25">
      <c r="A20" s="388"/>
      <c r="B20" s="388"/>
      <c r="C20" s="62"/>
      <c r="D20" s="63"/>
      <c r="E20" s="63"/>
      <c r="F20" s="63"/>
      <c r="G20" s="63"/>
      <c r="H20" s="63"/>
      <c r="I20" s="63"/>
      <c r="J20" s="64"/>
      <c r="K20" s="64">
        <f t="shared" si="0"/>
        <v>0</v>
      </c>
      <c r="L20" s="65"/>
    </row>
    <row r="21" spans="1:12" x14ac:dyDescent="0.25">
      <c r="A21" s="388"/>
      <c r="B21" s="388"/>
      <c r="C21" s="62"/>
      <c r="D21" s="63"/>
      <c r="E21" s="63"/>
      <c r="F21" s="63"/>
      <c r="G21" s="63"/>
      <c r="H21" s="63"/>
      <c r="I21" s="63"/>
      <c r="J21" s="64"/>
      <c r="K21" s="64">
        <f t="shared" si="0"/>
        <v>0</v>
      </c>
      <c r="L21" s="65"/>
    </row>
    <row r="22" spans="1:12" x14ac:dyDescent="0.25">
      <c r="A22" s="388"/>
      <c r="B22" s="388"/>
      <c r="C22" s="62"/>
      <c r="D22" s="63"/>
      <c r="E22" s="63"/>
      <c r="F22" s="63"/>
      <c r="G22" s="63"/>
      <c r="H22" s="63"/>
      <c r="I22" s="63"/>
      <c r="J22" s="64"/>
      <c r="K22" s="64">
        <f t="shared" si="0"/>
        <v>0</v>
      </c>
      <c r="L22" s="65"/>
    </row>
    <row r="23" spans="1:12" x14ac:dyDescent="0.25">
      <c r="A23" s="388"/>
      <c r="B23" s="388"/>
      <c r="C23" s="62"/>
      <c r="D23" s="63"/>
      <c r="E23" s="63"/>
      <c r="F23" s="63"/>
      <c r="G23" s="63"/>
      <c r="H23" s="63"/>
      <c r="I23" s="63"/>
      <c r="J23" s="64"/>
      <c r="K23" s="64">
        <f t="shared" si="0"/>
        <v>0</v>
      </c>
      <c r="L23" s="65"/>
    </row>
    <row r="24" spans="1:12" x14ac:dyDescent="0.25">
      <c r="A24" s="388"/>
      <c r="B24" s="388"/>
      <c r="C24" s="62"/>
      <c r="D24" s="63"/>
      <c r="E24" s="63"/>
      <c r="F24" s="63"/>
      <c r="G24" s="63"/>
      <c r="H24" s="63"/>
      <c r="I24" s="63"/>
      <c r="J24" s="64"/>
      <c r="K24" s="64">
        <f t="shared" si="0"/>
        <v>0</v>
      </c>
      <c r="L24" s="65"/>
    </row>
    <row r="25" spans="1:12" x14ac:dyDescent="0.25">
      <c r="A25" s="388"/>
      <c r="B25" s="388"/>
      <c r="C25" s="62"/>
      <c r="D25" s="63"/>
      <c r="E25" s="63"/>
      <c r="F25" s="63"/>
      <c r="G25" s="63"/>
      <c r="H25" s="63"/>
      <c r="I25" s="63"/>
      <c r="J25" s="64"/>
      <c r="K25" s="64">
        <f t="shared" si="0"/>
        <v>0</v>
      </c>
      <c r="L25" s="65"/>
    </row>
    <row r="26" spans="1:12" ht="15.75" thickBot="1" x14ac:dyDescent="0.3">
      <c r="A26" s="388"/>
      <c r="B26" s="388"/>
      <c r="C26" s="131"/>
      <c r="D26" s="132"/>
      <c r="E26" s="132"/>
      <c r="F26" s="132"/>
      <c r="G26" s="132"/>
      <c r="H26" s="132"/>
      <c r="I26" s="132"/>
      <c r="J26" s="133"/>
      <c r="K26" s="133">
        <f t="shared" si="0"/>
        <v>0</v>
      </c>
      <c r="L26" s="134"/>
    </row>
    <row r="27" spans="1:12" x14ac:dyDescent="0.25">
      <c r="A27" s="388"/>
      <c r="B27" s="388"/>
      <c r="C27" s="390" t="s">
        <v>20</v>
      </c>
      <c r="D27" s="390"/>
      <c r="E27" s="390"/>
      <c r="F27" s="390"/>
      <c r="G27" s="390"/>
      <c r="H27" s="390"/>
      <c r="I27" s="390"/>
      <c r="J27" s="390"/>
      <c r="K27" s="390"/>
      <c r="L27" s="391"/>
    </row>
    <row r="28" spans="1:12" x14ac:dyDescent="0.25">
      <c r="A28" s="388"/>
      <c r="B28" s="388"/>
      <c r="C28" s="62" t="s">
        <v>21</v>
      </c>
      <c r="D28" s="66">
        <v>75</v>
      </c>
      <c r="E28" s="392" t="s">
        <v>26</v>
      </c>
      <c r="F28" s="393"/>
      <c r="G28" s="393"/>
      <c r="H28" s="393"/>
      <c r="I28" s="393"/>
      <c r="J28" s="393"/>
      <c r="K28" s="393"/>
      <c r="L28" s="394"/>
    </row>
    <row r="29" spans="1:12" ht="15.75" thickBot="1" x14ac:dyDescent="0.3">
      <c r="A29" s="388"/>
      <c r="B29" s="388"/>
      <c r="C29" s="67" t="s">
        <v>22</v>
      </c>
      <c r="D29" s="68">
        <v>0.57499999999999996</v>
      </c>
      <c r="E29" s="395" t="s">
        <v>25</v>
      </c>
      <c r="F29" s="396"/>
      <c r="G29" s="396"/>
      <c r="H29" s="396"/>
      <c r="I29" s="396"/>
      <c r="J29" s="396"/>
      <c r="K29" s="396"/>
      <c r="L29" s="397"/>
    </row>
    <row r="30" spans="1:12" ht="15.75" thickBot="1" x14ac:dyDescent="0.3">
      <c r="A30" s="388"/>
      <c r="B30" s="388"/>
      <c r="C30" s="398" t="s">
        <v>11</v>
      </c>
      <c r="D30" s="398"/>
      <c r="E30" s="398"/>
      <c r="F30" s="398"/>
      <c r="G30" s="398"/>
      <c r="H30" s="398"/>
      <c r="I30" s="398"/>
      <c r="J30" s="398"/>
      <c r="K30" s="398"/>
      <c r="L30" s="399"/>
    </row>
    <row r="31" spans="1:12" ht="15.75" thickBot="1" x14ac:dyDescent="0.3">
      <c r="A31" s="388"/>
      <c r="B31" s="388"/>
      <c r="C31" s="69" t="s">
        <v>12</v>
      </c>
      <c r="D31" s="400">
        <v>10</v>
      </c>
      <c r="E31" s="401"/>
      <c r="F31" s="401"/>
      <c r="G31" s="401"/>
      <c r="H31" s="401"/>
      <c r="I31" s="401"/>
      <c r="J31" s="401"/>
      <c r="K31" s="401"/>
      <c r="L31" s="402"/>
    </row>
    <row r="32" spans="1:12" x14ac:dyDescent="0.25">
      <c r="A32" s="388"/>
      <c r="B32" s="388"/>
      <c r="C32" s="365" t="s">
        <v>13</v>
      </c>
      <c r="D32" s="70" t="s">
        <v>389</v>
      </c>
      <c r="E32" s="71"/>
      <c r="F32" s="71"/>
      <c r="G32" s="71"/>
      <c r="H32" s="71"/>
      <c r="I32" s="71"/>
      <c r="J32" s="71"/>
      <c r="K32" s="71"/>
      <c r="L32" s="72"/>
    </row>
    <row r="33" spans="1:12" x14ac:dyDescent="0.25">
      <c r="A33" s="388"/>
      <c r="B33" s="388"/>
      <c r="C33" s="366"/>
      <c r="D33" s="73" t="s">
        <v>390</v>
      </c>
      <c r="E33" s="74"/>
      <c r="F33" s="74"/>
      <c r="G33" s="74"/>
      <c r="H33" s="74"/>
      <c r="I33" s="74"/>
      <c r="J33" s="74"/>
      <c r="K33" s="74"/>
      <c r="L33" s="75"/>
    </row>
    <row r="34" spans="1:12" x14ac:dyDescent="0.25">
      <c r="A34" s="388"/>
      <c r="B34" s="388"/>
      <c r="C34" s="366"/>
      <c r="D34" s="73" t="s">
        <v>391</v>
      </c>
      <c r="E34" s="74"/>
      <c r="F34" s="74"/>
      <c r="G34" s="74"/>
      <c r="H34" s="74"/>
      <c r="I34" s="74"/>
      <c r="J34" s="74"/>
      <c r="K34" s="74"/>
      <c r="L34" s="75"/>
    </row>
    <row r="35" spans="1:12" ht="15.75" thickBot="1" x14ac:dyDescent="0.3">
      <c r="A35" s="388"/>
      <c r="B35" s="388"/>
      <c r="C35" s="367"/>
      <c r="D35" s="76" t="s">
        <v>392</v>
      </c>
      <c r="E35" s="77"/>
      <c r="F35" s="77"/>
      <c r="G35" s="77"/>
      <c r="H35" s="77"/>
      <c r="I35" s="77"/>
      <c r="J35" s="77"/>
      <c r="K35" s="77"/>
      <c r="L35" s="78"/>
    </row>
    <row r="36" spans="1:12" x14ac:dyDescent="0.25">
      <c r="A36" s="388"/>
      <c r="B36" s="388"/>
      <c r="C36" s="365" t="s">
        <v>14</v>
      </c>
      <c r="D36" s="70" t="s">
        <v>393</v>
      </c>
      <c r="E36" s="71"/>
      <c r="F36" s="71"/>
      <c r="G36" s="71"/>
      <c r="H36" s="71"/>
      <c r="I36" s="71"/>
      <c r="J36" s="71"/>
      <c r="K36" s="71"/>
      <c r="L36" s="72"/>
    </row>
    <row r="37" spans="1:12" x14ac:dyDescent="0.25">
      <c r="A37" s="388"/>
      <c r="B37" s="388"/>
      <c r="C37" s="366"/>
      <c r="D37" s="73"/>
      <c r="E37" s="74"/>
      <c r="F37" s="74"/>
      <c r="G37" s="74"/>
      <c r="H37" s="74"/>
      <c r="I37" s="74"/>
      <c r="J37" s="74"/>
      <c r="K37" s="74"/>
      <c r="L37" s="75"/>
    </row>
    <row r="38" spans="1:12" x14ac:dyDescent="0.25">
      <c r="A38" s="388"/>
      <c r="B38" s="388"/>
      <c r="C38" s="366"/>
      <c r="D38" s="73"/>
      <c r="E38" s="74"/>
      <c r="F38" s="74"/>
      <c r="G38" s="74"/>
      <c r="H38" s="74"/>
      <c r="I38" s="74"/>
      <c r="J38" s="74"/>
      <c r="K38" s="74"/>
      <c r="L38" s="75"/>
    </row>
    <row r="39" spans="1:12" x14ac:dyDescent="0.25">
      <c r="A39" s="388"/>
      <c r="B39" s="388"/>
      <c r="C39" s="366"/>
      <c r="D39" s="73"/>
      <c r="E39" s="74"/>
      <c r="F39" s="74"/>
      <c r="G39" s="74"/>
      <c r="H39" s="74"/>
      <c r="I39" s="74"/>
      <c r="J39" s="74"/>
      <c r="K39" s="74"/>
      <c r="L39" s="75"/>
    </row>
    <row r="40" spans="1:12" ht="15.75" thickBot="1" x14ac:dyDescent="0.3">
      <c r="A40" s="388"/>
      <c r="B40" s="388"/>
      <c r="C40" s="366"/>
      <c r="D40" s="73"/>
      <c r="E40" s="74"/>
      <c r="F40" s="74"/>
      <c r="G40" s="74"/>
      <c r="H40" s="74"/>
      <c r="I40" s="74"/>
      <c r="J40" s="74"/>
      <c r="K40" s="74"/>
      <c r="L40" s="75"/>
    </row>
    <row r="41" spans="1:12" x14ac:dyDescent="0.25">
      <c r="A41" s="388"/>
      <c r="B41" s="388"/>
      <c r="C41" s="365" t="s">
        <v>19</v>
      </c>
      <c r="D41" s="70" t="s">
        <v>394</v>
      </c>
      <c r="E41" s="71"/>
      <c r="F41" s="71"/>
      <c r="G41" s="71"/>
      <c r="H41" s="71"/>
      <c r="I41" s="71"/>
      <c r="J41" s="71"/>
      <c r="K41" s="71"/>
      <c r="L41" s="72"/>
    </row>
    <row r="42" spans="1:12" x14ac:dyDescent="0.25">
      <c r="A42" s="388"/>
      <c r="B42" s="388"/>
      <c r="C42" s="366"/>
      <c r="D42" s="73" t="s">
        <v>395</v>
      </c>
      <c r="E42" s="74"/>
      <c r="F42" s="74"/>
      <c r="G42" s="74"/>
      <c r="H42" s="74"/>
      <c r="I42" s="74"/>
      <c r="J42" s="74"/>
      <c r="K42" s="74"/>
      <c r="L42" s="75"/>
    </row>
    <row r="43" spans="1:12" x14ac:dyDescent="0.25">
      <c r="A43" s="388"/>
      <c r="B43" s="388"/>
      <c r="C43" s="366"/>
      <c r="D43" s="73"/>
      <c r="E43" s="74"/>
      <c r="F43" s="74"/>
      <c r="G43" s="74"/>
      <c r="H43" s="74"/>
      <c r="I43" s="74"/>
      <c r="J43" s="74"/>
      <c r="K43" s="74"/>
      <c r="L43" s="75"/>
    </row>
    <row r="44" spans="1:12" ht="15.75" thickBot="1" x14ac:dyDescent="0.3">
      <c r="A44" s="388"/>
      <c r="B44" s="388"/>
      <c r="C44" s="367"/>
      <c r="D44" s="76" t="s">
        <v>396</v>
      </c>
      <c r="E44" s="77"/>
      <c r="F44" s="77"/>
      <c r="G44" s="77"/>
      <c r="H44" s="77"/>
      <c r="I44" s="77"/>
      <c r="J44" s="77"/>
      <c r="K44" s="77"/>
      <c r="L44" s="78"/>
    </row>
    <row r="45" spans="1:12" x14ac:dyDescent="0.25">
      <c r="A45" s="388"/>
      <c r="B45" s="388"/>
      <c r="C45" s="79" t="s">
        <v>15</v>
      </c>
      <c r="D45" s="80">
        <v>295920</v>
      </c>
      <c r="E45" s="81">
        <f>D45/D46</f>
        <v>0.24861356267973697</v>
      </c>
      <c r="F45" s="368" t="s">
        <v>23</v>
      </c>
      <c r="G45" s="369"/>
      <c r="H45" s="370"/>
      <c r="I45" s="370"/>
      <c r="J45" s="370"/>
      <c r="K45" s="370"/>
      <c r="L45" s="371"/>
    </row>
    <row r="46" spans="1:12" ht="15.75" thickBot="1" x14ac:dyDescent="0.3">
      <c r="A46" s="388"/>
      <c r="B46" s="388"/>
      <c r="C46" s="82" t="s">
        <v>16</v>
      </c>
      <c r="D46" s="83">
        <v>1190281</v>
      </c>
      <c r="E46" s="84"/>
      <c r="F46" s="372"/>
      <c r="G46" s="373"/>
      <c r="H46" s="373"/>
      <c r="I46" s="373"/>
      <c r="J46" s="373"/>
      <c r="K46" s="373"/>
      <c r="L46" s="374"/>
    </row>
    <row r="47" spans="1:12" x14ac:dyDescent="0.25">
      <c r="A47" s="388"/>
      <c r="B47" s="388"/>
      <c r="C47" s="155" t="s">
        <v>17</v>
      </c>
      <c r="D47" s="156">
        <v>32504</v>
      </c>
      <c r="E47" s="375"/>
      <c r="F47" s="376"/>
      <c r="G47" s="376"/>
      <c r="H47" s="376"/>
      <c r="I47" s="376"/>
      <c r="J47" s="376"/>
      <c r="K47" s="376"/>
      <c r="L47" s="377"/>
    </row>
    <row r="48" spans="1:12" ht="15.75" thickBot="1" x14ac:dyDescent="0.3">
      <c r="A48" s="389"/>
      <c r="B48" s="389"/>
      <c r="C48" s="157" t="s">
        <v>18</v>
      </c>
      <c r="D48" s="84">
        <v>89.6</v>
      </c>
      <c r="E48" s="378"/>
      <c r="F48" s="379"/>
      <c r="G48" s="379"/>
      <c r="H48" s="379"/>
      <c r="I48" s="379"/>
      <c r="J48" s="379"/>
      <c r="K48" s="379"/>
      <c r="L48" s="380"/>
    </row>
  </sheetData>
  <mergeCells count="13">
    <mergeCell ref="C41:C44"/>
    <mergeCell ref="F45:L46"/>
    <mergeCell ref="E47:L48"/>
    <mergeCell ref="A1:L2"/>
    <mergeCell ref="A4:A48"/>
    <mergeCell ref="B4:B48"/>
    <mergeCell ref="C27:L27"/>
    <mergeCell ref="E28:L28"/>
    <mergeCell ref="E29:L29"/>
    <mergeCell ref="C30:L30"/>
    <mergeCell ref="D31:L31"/>
    <mergeCell ref="C32:C35"/>
    <mergeCell ref="C36:C4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A1F4-C44B-4493-A1B5-9FE244DDD994}">
  <sheetPr>
    <pageSetUpPr fitToPage="1"/>
  </sheetPr>
  <dimension ref="A1:L53"/>
  <sheetViews>
    <sheetView topLeftCell="B7" workbookViewId="0">
      <selection activeCell="J4" sqref="J4"/>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17.5703125" bestFit="1"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31" t="s">
        <v>822</v>
      </c>
      <c r="B4" s="531" t="s">
        <v>821</v>
      </c>
      <c r="C4" s="24" t="s">
        <v>820</v>
      </c>
      <c r="D4" s="2" t="s">
        <v>191</v>
      </c>
      <c r="E4" s="339" t="s">
        <v>811</v>
      </c>
      <c r="F4" s="2" t="s">
        <v>819</v>
      </c>
      <c r="G4" s="3" t="s">
        <v>818</v>
      </c>
      <c r="H4" s="3">
        <v>36.24</v>
      </c>
      <c r="I4" s="2"/>
      <c r="J4" s="3">
        <v>16178.8</v>
      </c>
      <c r="K4" s="3">
        <f t="shared" ref="K4:K26" si="0">J4/2088</f>
        <v>7.748467432950191</v>
      </c>
      <c r="L4" s="4"/>
    </row>
    <row r="5" spans="1:12" x14ac:dyDescent="0.25">
      <c r="A5" s="532"/>
      <c r="B5" s="532"/>
      <c r="C5" s="25" t="s">
        <v>29</v>
      </c>
      <c r="D5" s="5" t="s">
        <v>191</v>
      </c>
      <c r="E5" s="338">
        <v>5</v>
      </c>
      <c r="F5" s="5" t="s">
        <v>817</v>
      </c>
      <c r="G5" s="6" t="s">
        <v>816</v>
      </c>
      <c r="H5" s="6">
        <v>31.34</v>
      </c>
      <c r="I5" s="5"/>
      <c r="J5" s="6">
        <v>13778.8</v>
      </c>
      <c r="K5" s="6">
        <f t="shared" si="0"/>
        <v>6.5990421455938693</v>
      </c>
      <c r="L5" s="7"/>
    </row>
    <row r="6" spans="1:12" x14ac:dyDescent="0.25">
      <c r="A6" s="532"/>
      <c r="B6" s="532"/>
      <c r="C6" s="25" t="s">
        <v>815</v>
      </c>
      <c r="D6" s="5" t="s">
        <v>191</v>
      </c>
      <c r="E6" s="338">
        <v>9</v>
      </c>
      <c r="F6" s="5" t="s">
        <v>810</v>
      </c>
      <c r="G6" s="3" t="s">
        <v>809</v>
      </c>
      <c r="H6" s="6">
        <v>27.1</v>
      </c>
      <c r="I6" s="5"/>
      <c r="J6" s="6">
        <v>10325.44</v>
      </c>
      <c r="K6" s="6">
        <f t="shared" si="0"/>
        <v>4.9451340996168582</v>
      </c>
      <c r="L6" s="7"/>
    </row>
    <row r="7" spans="1:12" x14ac:dyDescent="0.25">
      <c r="A7" s="532"/>
      <c r="B7" s="532"/>
      <c r="C7" s="25" t="s">
        <v>814</v>
      </c>
      <c r="D7" s="5" t="s">
        <v>191</v>
      </c>
      <c r="E7" s="338">
        <v>3</v>
      </c>
      <c r="F7" s="5" t="s">
        <v>810</v>
      </c>
      <c r="G7" s="3" t="s">
        <v>809</v>
      </c>
      <c r="H7" s="6">
        <v>27.1</v>
      </c>
      <c r="I7" s="5"/>
      <c r="J7" s="6">
        <v>17378.8</v>
      </c>
      <c r="K7" s="6">
        <f t="shared" si="0"/>
        <v>8.3231800766283524</v>
      </c>
      <c r="L7" s="7"/>
    </row>
    <row r="8" spans="1:12" x14ac:dyDescent="0.25">
      <c r="A8" s="532"/>
      <c r="B8" s="532"/>
      <c r="C8" s="25" t="s">
        <v>813</v>
      </c>
      <c r="D8" s="5" t="s">
        <v>191</v>
      </c>
      <c r="E8" s="338">
        <v>1</v>
      </c>
      <c r="F8" s="5" t="s">
        <v>810</v>
      </c>
      <c r="G8" s="3" t="s">
        <v>809</v>
      </c>
      <c r="H8" s="6">
        <v>27.1</v>
      </c>
      <c r="I8" s="5"/>
      <c r="J8" s="6">
        <v>278.8</v>
      </c>
      <c r="K8" s="6">
        <f t="shared" si="0"/>
        <v>0.1335249042145594</v>
      </c>
      <c r="L8" s="7"/>
    </row>
    <row r="9" spans="1:12" x14ac:dyDescent="0.25">
      <c r="A9" s="532"/>
      <c r="B9" s="532"/>
      <c r="C9" s="25" t="s">
        <v>813</v>
      </c>
      <c r="D9" s="5" t="s">
        <v>191</v>
      </c>
      <c r="E9" s="338">
        <v>2</v>
      </c>
      <c r="F9" s="5" t="s">
        <v>810</v>
      </c>
      <c r="G9" s="3" t="s">
        <v>809</v>
      </c>
      <c r="H9" s="6">
        <v>26.31</v>
      </c>
      <c r="I9" s="5"/>
      <c r="J9" s="6">
        <v>10325.44</v>
      </c>
      <c r="K9" s="6">
        <f t="shared" si="0"/>
        <v>4.9451340996168582</v>
      </c>
      <c r="L9" s="7"/>
    </row>
    <row r="10" spans="1:12" x14ac:dyDescent="0.25">
      <c r="A10" s="532"/>
      <c r="B10" s="532"/>
      <c r="C10" s="25" t="s">
        <v>812</v>
      </c>
      <c r="D10" s="5" t="s">
        <v>191</v>
      </c>
      <c r="E10" s="338" t="s">
        <v>811</v>
      </c>
      <c r="F10" s="5" t="s">
        <v>810</v>
      </c>
      <c r="G10" s="3" t="s">
        <v>809</v>
      </c>
      <c r="H10" s="6">
        <v>26.31</v>
      </c>
      <c r="I10" s="5"/>
      <c r="J10" s="6">
        <v>16178.8</v>
      </c>
      <c r="K10" s="6">
        <f t="shared" si="0"/>
        <v>7.748467432950191</v>
      </c>
      <c r="L10" s="7"/>
    </row>
    <row r="11" spans="1:12" x14ac:dyDescent="0.25">
      <c r="A11" s="532"/>
      <c r="B11" s="532"/>
      <c r="C11" s="25"/>
      <c r="D11" s="5"/>
      <c r="E11" s="5"/>
      <c r="F11" s="5"/>
      <c r="G11" s="6"/>
      <c r="H11" s="6"/>
      <c r="I11" s="5"/>
      <c r="J11" s="6"/>
      <c r="K11" s="6">
        <f t="shared" si="0"/>
        <v>0</v>
      </c>
      <c r="L11" s="7"/>
    </row>
    <row r="12" spans="1:12" x14ac:dyDescent="0.25">
      <c r="A12" s="532"/>
      <c r="B12" s="532"/>
      <c r="C12" s="25"/>
      <c r="D12" s="5"/>
      <c r="E12" s="5"/>
      <c r="F12" s="5"/>
      <c r="G12" s="5"/>
      <c r="H12" s="5"/>
      <c r="I12" s="5"/>
      <c r="J12" s="6"/>
      <c r="K12" s="6">
        <f t="shared" si="0"/>
        <v>0</v>
      </c>
      <c r="L12" s="7"/>
    </row>
    <row r="13" spans="1:12" x14ac:dyDescent="0.25">
      <c r="A13" s="532"/>
      <c r="B13" s="532"/>
      <c r="C13" s="25"/>
      <c r="D13" s="5"/>
      <c r="E13" s="5"/>
      <c r="F13" s="5"/>
      <c r="G13" s="5"/>
      <c r="H13" s="5"/>
      <c r="I13" s="5"/>
      <c r="J13" s="6"/>
      <c r="K13" s="6">
        <f t="shared" si="0"/>
        <v>0</v>
      </c>
      <c r="L13" s="7"/>
    </row>
    <row r="14" spans="1:12" x14ac:dyDescent="0.25">
      <c r="A14" s="532"/>
      <c r="B14" s="532"/>
      <c r="C14" s="25"/>
      <c r="D14" s="5"/>
      <c r="E14" s="5"/>
      <c r="F14" s="5"/>
      <c r="G14" s="5"/>
      <c r="H14" s="5"/>
      <c r="I14" s="5"/>
      <c r="J14" s="6"/>
      <c r="K14" s="6">
        <f t="shared" si="0"/>
        <v>0</v>
      </c>
      <c r="L14" s="7"/>
    </row>
    <row r="15" spans="1:12" x14ac:dyDescent="0.25">
      <c r="A15" s="532"/>
      <c r="B15" s="532"/>
      <c r="C15" s="25"/>
      <c r="D15" s="5"/>
      <c r="E15" s="5"/>
      <c r="F15" s="5"/>
      <c r="G15" s="5"/>
      <c r="H15" s="5"/>
      <c r="I15" s="5"/>
      <c r="J15" s="6"/>
      <c r="K15" s="6">
        <f t="shared" si="0"/>
        <v>0</v>
      </c>
      <c r="L15" s="7"/>
    </row>
    <row r="16" spans="1:12" x14ac:dyDescent="0.25">
      <c r="A16" s="532"/>
      <c r="B16" s="532"/>
      <c r="C16" s="25"/>
      <c r="D16" s="5"/>
      <c r="E16" s="5"/>
      <c r="F16" s="5"/>
      <c r="G16" s="5"/>
      <c r="H16" s="5"/>
      <c r="I16" s="5"/>
      <c r="J16" s="6"/>
      <c r="K16" s="6">
        <f t="shared" si="0"/>
        <v>0</v>
      </c>
      <c r="L16" s="7"/>
    </row>
    <row r="17" spans="1:12" x14ac:dyDescent="0.25">
      <c r="A17" s="532"/>
      <c r="B17" s="532"/>
      <c r="C17" s="573" t="s">
        <v>808</v>
      </c>
      <c r="D17" s="574"/>
      <c r="E17" s="574"/>
      <c r="F17" s="574"/>
      <c r="G17" s="574"/>
      <c r="H17" s="574"/>
      <c r="I17" s="574"/>
      <c r="J17" s="575"/>
      <c r="K17" s="6">
        <f t="shared" si="0"/>
        <v>0</v>
      </c>
      <c r="L17" s="7"/>
    </row>
    <row r="18" spans="1:12" x14ac:dyDescent="0.25">
      <c r="A18" s="532"/>
      <c r="B18" s="532"/>
      <c r="C18" s="576"/>
      <c r="D18" s="577"/>
      <c r="E18" s="577"/>
      <c r="F18" s="577"/>
      <c r="G18" s="577"/>
      <c r="H18" s="577"/>
      <c r="I18" s="577"/>
      <c r="J18" s="578"/>
      <c r="K18" s="6">
        <f t="shared" si="0"/>
        <v>0</v>
      </c>
      <c r="L18" s="7"/>
    </row>
    <row r="19" spans="1:12" x14ac:dyDescent="0.25">
      <c r="A19" s="532"/>
      <c r="B19" s="532"/>
      <c r="D19" s="5"/>
      <c r="E19" s="5"/>
      <c r="F19" s="5"/>
      <c r="G19" s="5"/>
      <c r="H19" s="5"/>
      <c r="I19" s="5"/>
      <c r="J19" s="6"/>
      <c r="K19" s="6">
        <f t="shared" si="0"/>
        <v>0</v>
      </c>
      <c r="L19" s="7"/>
    </row>
    <row r="20" spans="1:12" x14ac:dyDescent="0.25">
      <c r="A20" s="532"/>
      <c r="B20" s="532"/>
      <c r="C20" s="25" t="s">
        <v>807</v>
      </c>
      <c r="D20" s="5"/>
      <c r="E20" s="5"/>
      <c r="F20" s="5"/>
      <c r="G20" s="5"/>
      <c r="H20" s="5"/>
      <c r="I20" s="5"/>
      <c r="J20" s="6"/>
      <c r="K20" s="6">
        <f t="shared" si="0"/>
        <v>0</v>
      </c>
      <c r="L20" s="7"/>
    </row>
    <row r="21" spans="1:12" x14ac:dyDescent="0.25">
      <c r="A21" s="532"/>
      <c r="B21" s="532"/>
      <c r="C21" s="25" t="s">
        <v>806</v>
      </c>
      <c r="D21" s="5"/>
      <c r="E21" s="5"/>
      <c r="F21" s="5"/>
      <c r="G21" s="5"/>
      <c r="H21" s="5"/>
      <c r="I21" s="5"/>
      <c r="J21" s="6"/>
      <c r="K21" s="6">
        <f t="shared" si="0"/>
        <v>0</v>
      </c>
      <c r="L21" s="7"/>
    </row>
    <row r="22" spans="1:12" x14ac:dyDescent="0.25">
      <c r="A22" s="532"/>
      <c r="B22" s="532"/>
      <c r="C22" s="25"/>
      <c r="D22" s="5"/>
      <c r="E22" s="5"/>
      <c r="F22" s="5"/>
      <c r="G22" s="5"/>
      <c r="H22" s="5"/>
      <c r="I22" s="5"/>
      <c r="J22" s="6"/>
      <c r="K22" s="6">
        <f t="shared" si="0"/>
        <v>0</v>
      </c>
      <c r="L22" s="7"/>
    </row>
    <row r="23" spans="1:12" x14ac:dyDescent="0.25">
      <c r="A23" s="532"/>
      <c r="B23" s="532"/>
      <c r="C23" s="25"/>
      <c r="D23" s="5"/>
      <c r="E23" s="5"/>
      <c r="F23" s="5"/>
      <c r="G23" s="5"/>
      <c r="H23" s="5"/>
      <c r="I23" s="5"/>
      <c r="J23" s="6"/>
      <c r="K23" s="6">
        <f t="shared" si="0"/>
        <v>0</v>
      </c>
      <c r="L23" s="7"/>
    </row>
    <row r="24" spans="1:12" x14ac:dyDescent="0.25">
      <c r="A24" s="532"/>
      <c r="B24" s="532"/>
      <c r="C24" s="25"/>
      <c r="D24" s="5"/>
      <c r="E24" s="5"/>
      <c r="F24" s="5"/>
      <c r="G24" s="5"/>
      <c r="H24" s="5"/>
      <c r="I24" s="5"/>
      <c r="J24" s="6"/>
      <c r="K24" s="6">
        <f t="shared" si="0"/>
        <v>0</v>
      </c>
      <c r="L24" s="7"/>
    </row>
    <row r="25" spans="1:12" x14ac:dyDescent="0.25">
      <c r="A25" s="532"/>
      <c r="B25" s="532"/>
      <c r="C25" s="25"/>
      <c r="D25" s="5"/>
      <c r="E25" s="5"/>
      <c r="F25" s="5"/>
      <c r="G25" s="5"/>
      <c r="H25" s="5"/>
      <c r="I25" s="5"/>
      <c r="J25" s="6"/>
      <c r="K25" s="6">
        <f t="shared" si="0"/>
        <v>0</v>
      </c>
      <c r="L25" s="7"/>
    </row>
    <row r="26" spans="1:12" ht="15.75" thickBot="1" x14ac:dyDescent="0.3">
      <c r="A26" s="532"/>
      <c r="B26" s="532"/>
      <c r="C26" s="96"/>
      <c r="D26" s="97"/>
      <c r="E26" s="97"/>
      <c r="F26" s="97"/>
      <c r="G26" s="97"/>
      <c r="H26" s="97"/>
      <c r="I26" s="97"/>
      <c r="J26" s="98"/>
      <c r="K26" s="98">
        <f t="shared" si="0"/>
        <v>0</v>
      </c>
      <c r="L26" s="99"/>
    </row>
    <row r="27" spans="1:12" x14ac:dyDescent="0.25">
      <c r="A27" s="532"/>
      <c r="B27" s="532"/>
      <c r="C27" s="566" t="s">
        <v>20</v>
      </c>
      <c r="D27" s="455"/>
      <c r="E27" s="455"/>
      <c r="F27" s="455"/>
      <c r="G27" s="455"/>
      <c r="H27" s="455"/>
      <c r="I27" s="455"/>
      <c r="J27" s="455"/>
      <c r="K27" s="455"/>
      <c r="L27" s="456"/>
    </row>
    <row r="28" spans="1:12" x14ac:dyDescent="0.25">
      <c r="A28" s="532"/>
      <c r="B28" s="532"/>
      <c r="C28" s="25" t="s">
        <v>21</v>
      </c>
      <c r="D28" s="23">
        <v>75</v>
      </c>
      <c r="E28" s="411" t="s">
        <v>26</v>
      </c>
      <c r="F28" s="412"/>
      <c r="G28" s="412"/>
      <c r="H28" s="412"/>
      <c r="I28" s="412"/>
      <c r="J28" s="412"/>
      <c r="K28" s="412"/>
      <c r="L28" s="413"/>
    </row>
    <row r="29" spans="1:12" ht="15.75" thickBot="1" x14ac:dyDescent="0.3">
      <c r="A29" s="532"/>
      <c r="B29" s="532"/>
      <c r="C29" s="26" t="s">
        <v>22</v>
      </c>
      <c r="D29" s="37">
        <v>0.57499999999999996</v>
      </c>
      <c r="E29" s="414" t="s">
        <v>25</v>
      </c>
      <c r="F29" s="415"/>
      <c r="G29" s="415"/>
      <c r="H29" s="415"/>
      <c r="I29" s="415"/>
      <c r="J29" s="415"/>
      <c r="K29" s="415"/>
      <c r="L29" s="416"/>
    </row>
    <row r="30" spans="1:12" ht="15.75" thickBot="1" x14ac:dyDescent="0.3">
      <c r="A30" s="532"/>
      <c r="B30" s="532"/>
      <c r="C30" s="554" t="s">
        <v>11</v>
      </c>
      <c r="D30" s="555"/>
      <c r="E30" s="555"/>
      <c r="F30" s="555"/>
      <c r="G30" s="555"/>
      <c r="H30" s="555"/>
      <c r="I30" s="555"/>
      <c r="J30" s="555"/>
      <c r="K30" s="555"/>
      <c r="L30" s="556"/>
    </row>
    <row r="31" spans="1:12" ht="15.75" thickBot="1" x14ac:dyDescent="0.3">
      <c r="A31" s="532"/>
      <c r="B31" s="532"/>
      <c r="C31" s="44" t="s">
        <v>12</v>
      </c>
      <c r="D31" s="542" t="s">
        <v>805</v>
      </c>
      <c r="E31" s="543"/>
      <c r="F31" s="543"/>
      <c r="G31" s="543"/>
      <c r="H31" s="543"/>
      <c r="I31" s="543"/>
      <c r="J31" s="543"/>
      <c r="K31" s="543"/>
      <c r="L31" s="544"/>
    </row>
    <row r="32" spans="1:12" ht="15" customHeight="1" x14ac:dyDescent="0.25">
      <c r="A32" s="532"/>
      <c r="B32" s="532"/>
      <c r="C32" s="557" t="s">
        <v>13</v>
      </c>
      <c r="D32" s="8" t="s">
        <v>804</v>
      </c>
      <c r="E32" s="9"/>
      <c r="F32" s="9"/>
      <c r="G32" s="9"/>
      <c r="H32" s="9"/>
      <c r="I32" s="579" t="s">
        <v>803</v>
      </c>
      <c r="J32" s="579"/>
      <c r="K32" s="579"/>
      <c r="L32" s="580"/>
    </row>
    <row r="33" spans="1:12" ht="15" customHeight="1" x14ac:dyDescent="0.25">
      <c r="A33" s="532"/>
      <c r="B33" s="532"/>
      <c r="C33" s="558"/>
      <c r="D33" s="567" t="s">
        <v>802</v>
      </c>
      <c r="E33" s="568"/>
      <c r="F33" s="568"/>
      <c r="G33" s="568"/>
      <c r="H33" s="291"/>
      <c r="I33" s="337"/>
      <c r="L33" s="13"/>
    </row>
    <row r="34" spans="1:12" ht="15" customHeight="1" x14ac:dyDescent="0.25">
      <c r="A34" s="532"/>
      <c r="B34" s="532"/>
      <c r="C34" s="558"/>
      <c r="D34" s="567" t="s">
        <v>801</v>
      </c>
      <c r="E34" s="568"/>
      <c r="F34" s="568"/>
      <c r="G34" s="568"/>
      <c r="H34" s="291"/>
      <c r="I34" s="337"/>
      <c r="L34" s="13"/>
    </row>
    <row r="35" spans="1:12" ht="15" customHeight="1" x14ac:dyDescent="0.25">
      <c r="A35" s="532"/>
      <c r="B35" s="532"/>
      <c r="C35" s="558"/>
      <c r="D35" s="567" t="s">
        <v>800</v>
      </c>
      <c r="E35" s="568"/>
      <c r="F35" s="568"/>
      <c r="G35" s="568"/>
      <c r="H35" s="291"/>
      <c r="I35" s="337"/>
      <c r="L35" s="13"/>
    </row>
    <row r="36" spans="1:12" ht="15" customHeight="1" x14ac:dyDescent="0.25">
      <c r="A36" s="532"/>
      <c r="B36" s="532"/>
      <c r="C36" s="558"/>
      <c r="D36" s="567" t="s">
        <v>799</v>
      </c>
      <c r="E36" s="568"/>
      <c r="F36" s="568"/>
      <c r="G36" s="568"/>
      <c r="H36" s="291"/>
      <c r="I36" s="337"/>
      <c r="L36" s="13"/>
    </row>
    <row r="37" spans="1:12" ht="15" customHeight="1" x14ac:dyDescent="0.25">
      <c r="A37" s="532"/>
      <c r="B37" s="532"/>
      <c r="C37" s="558"/>
      <c r="D37" s="567" t="s">
        <v>798</v>
      </c>
      <c r="E37" s="568"/>
      <c r="F37" s="568"/>
      <c r="G37" s="568"/>
      <c r="H37" s="291"/>
      <c r="I37" s="337"/>
      <c r="L37" s="13"/>
    </row>
    <row r="38" spans="1:12" ht="15" customHeight="1" x14ac:dyDescent="0.25">
      <c r="A38" s="532"/>
      <c r="B38" s="532"/>
      <c r="C38" s="558"/>
      <c r="D38" s="567" t="s">
        <v>797</v>
      </c>
      <c r="E38" s="568"/>
      <c r="F38" s="568"/>
      <c r="G38" s="568"/>
      <c r="H38" s="291"/>
      <c r="I38" s="337"/>
      <c r="L38" s="13"/>
    </row>
    <row r="39" spans="1:12" x14ac:dyDescent="0.25">
      <c r="A39" s="532"/>
      <c r="B39" s="532"/>
      <c r="C39" s="558"/>
      <c r="D39" s="11"/>
      <c r="L39" s="13"/>
    </row>
    <row r="40" spans="1:12" ht="15.75" thickBot="1" x14ac:dyDescent="0.3">
      <c r="A40" s="532"/>
      <c r="B40" s="532"/>
      <c r="C40" s="559"/>
      <c r="D40" s="100"/>
      <c r="E40" s="14"/>
      <c r="F40" s="14"/>
      <c r="G40" s="14"/>
      <c r="H40" s="14"/>
      <c r="I40" s="14"/>
      <c r="J40" s="14"/>
      <c r="K40" s="14"/>
      <c r="L40" s="15"/>
    </row>
    <row r="41" spans="1:12" x14ac:dyDescent="0.25">
      <c r="A41" s="532"/>
      <c r="B41" s="532"/>
      <c r="C41" s="557" t="s">
        <v>14</v>
      </c>
      <c r="D41" s="8" t="s">
        <v>432</v>
      </c>
      <c r="E41" s="9"/>
      <c r="F41" s="9"/>
      <c r="G41" s="9"/>
      <c r="H41" s="9"/>
      <c r="I41" s="581" t="s">
        <v>796</v>
      </c>
      <c r="J41" s="581"/>
      <c r="K41" s="581"/>
      <c r="L41" s="582"/>
    </row>
    <row r="42" spans="1:12" x14ac:dyDescent="0.25">
      <c r="A42" s="532"/>
      <c r="B42" s="532"/>
      <c r="C42" s="558"/>
      <c r="D42" s="11"/>
      <c r="L42" s="13"/>
    </row>
    <row r="43" spans="1:12" x14ac:dyDescent="0.25">
      <c r="A43" s="532"/>
      <c r="B43" s="532"/>
      <c r="C43" s="558"/>
      <c r="D43" s="11"/>
      <c r="L43" s="13"/>
    </row>
    <row r="44" spans="1:12" x14ac:dyDescent="0.25">
      <c r="A44" s="532"/>
      <c r="B44" s="532"/>
      <c r="C44" s="558"/>
      <c r="D44" s="11"/>
      <c r="L44" s="13"/>
    </row>
    <row r="45" spans="1:12" ht="15.75" thickBot="1" x14ac:dyDescent="0.3">
      <c r="A45" s="532"/>
      <c r="B45" s="532"/>
      <c r="C45" s="559"/>
      <c r="D45" s="11"/>
      <c r="L45" s="13"/>
    </row>
    <row r="46" spans="1:12" ht="15" customHeight="1" x14ac:dyDescent="0.25">
      <c r="A46" s="532"/>
      <c r="B46" s="532"/>
      <c r="C46" s="557" t="s">
        <v>19</v>
      </c>
      <c r="D46" s="8" t="s">
        <v>795</v>
      </c>
      <c r="E46" s="9"/>
      <c r="F46" s="9"/>
      <c r="G46" s="9"/>
      <c r="H46" s="9"/>
      <c r="I46" s="9"/>
      <c r="J46" s="9"/>
      <c r="K46" s="9"/>
      <c r="L46" s="10"/>
    </row>
    <row r="47" spans="1:12" x14ac:dyDescent="0.25">
      <c r="A47" s="532"/>
      <c r="B47" s="532"/>
      <c r="C47" s="558"/>
      <c r="D47" s="11" t="s">
        <v>794</v>
      </c>
      <c r="L47" s="13"/>
    </row>
    <row r="48" spans="1:12" x14ac:dyDescent="0.25">
      <c r="A48" s="532"/>
      <c r="B48" s="532"/>
      <c r="C48" s="558"/>
      <c r="D48" s="11" t="s">
        <v>793</v>
      </c>
      <c r="L48" s="13"/>
    </row>
    <row r="49" spans="1:12" ht="15.75" thickBot="1" x14ac:dyDescent="0.3">
      <c r="A49" s="532"/>
      <c r="B49" s="532"/>
      <c r="C49" s="559"/>
      <c r="D49" s="100" t="s">
        <v>792</v>
      </c>
      <c r="E49" s="14"/>
      <c r="F49" s="14"/>
      <c r="G49" s="14"/>
      <c r="H49" s="14"/>
      <c r="I49" s="14"/>
      <c r="J49" s="14"/>
      <c r="K49" s="14"/>
      <c r="L49" s="15"/>
    </row>
    <row r="50" spans="1:12" x14ac:dyDescent="0.25">
      <c r="A50" s="532"/>
      <c r="B50" s="532"/>
      <c r="C50" s="45" t="s">
        <v>15</v>
      </c>
      <c r="D50" s="21">
        <v>486198</v>
      </c>
      <c r="E50" s="22">
        <f>D50/D51</f>
        <v>0.66683856597573199</v>
      </c>
      <c r="F50" s="515" t="s">
        <v>791</v>
      </c>
      <c r="G50" s="516"/>
      <c r="H50" s="516"/>
      <c r="I50" s="516"/>
      <c r="J50" s="516"/>
      <c r="K50" s="516"/>
      <c r="L50" s="569"/>
    </row>
    <row r="51" spans="1:12" ht="15.75" thickBot="1" x14ac:dyDescent="0.3">
      <c r="A51" s="532"/>
      <c r="B51" s="532"/>
      <c r="C51" s="46" t="s">
        <v>16</v>
      </c>
      <c r="D51" s="16">
        <v>729109</v>
      </c>
      <c r="E51" s="1"/>
      <c r="F51" s="570"/>
      <c r="G51" s="571"/>
      <c r="H51" s="571"/>
      <c r="I51" s="571"/>
      <c r="J51" s="571"/>
      <c r="K51" s="571"/>
      <c r="L51" s="572"/>
    </row>
    <row r="52" spans="1:12" x14ac:dyDescent="0.25">
      <c r="A52" s="532"/>
      <c r="B52" s="532"/>
      <c r="C52" s="47" t="s">
        <v>17</v>
      </c>
      <c r="D52" s="101">
        <v>24896</v>
      </c>
      <c r="E52" s="560" t="s">
        <v>790</v>
      </c>
      <c r="F52" s="561"/>
      <c r="G52" s="561"/>
      <c r="H52" s="561"/>
      <c r="I52" s="561"/>
      <c r="J52" s="561"/>
      <c r="K52" s="561"/>
      <c r="L52" s="562"/>
    </row>
    <row r="53" spans="1:12" ht="15.75" thickBot="1" x14ac:dyDescent="0.3">
      <c r="A53" s="533"/>
      <c r="B53" s="533"/>
      <c r="C53" s="49" t="s">
        <v>18</v>
      </c>
      <c r="D53" s="27">
        <v>86.7</v>
      </c>
      <c r="E53" s="563"/>
      <c r="F53" s="564"/>
      <c r="G53" s="564"/>
      <c r="H53" s="564"/>
      <c r="I53" s="564"/>
      <c r="J53" s="564"/>
      <c r="K53" s="564"/>
      <c r="L53" s="565"/>
    </row>
  </sheetData>
  <mergeCells count="22">
    <mergeCell ref="C17:J18"/>
    <mergeCell ref="I32:L32"/>
    <mergeCell ref="I41:L41"/>
    <mergeCell ref="D34:G34"/>
    <mergeCell ref="D35:G35"/>
    <mergeCell ref="D36:G36"/>
    <mergeCell ref="A4:A53"/>
    <mergeCell ref="A1:L2"/>
    <mergeCell ref="C30:L30"/>
    <mergeCell ref="D31:L31"/>
    <mergeCell ref="C32:C40"/>
    <mergeCell ref="B4:B53"/>
    <mergeCell ref="C41:C45"/>
    <mergeCell ref="E52:L53"/>
    <mergeCell ref="C46:C49"/>
    <mergeCell ref="C27:L27"/>
    <mergeCell ref="D37:G37"/>
    <mergeCell ref="D38:G38"/>
    <mergeCell ref="E28:L28"/>
    <mergeCell ref="E29:L29"/>
    <mergeCell ref="F50:L51"/>
    <mergeCell ref="D33:G33"/>
  </mergeCells>
  <hyperlinks>
    <hyperlink ref="E52" r:id="rId1" xr:uid="{87E57A87-1819-4DDE-8CD5-1F601C5AACE5}"/>
  </hyperlinks>
  <printOptions horizontalCentered="1" verticalCentered="1"/>
  <pageMargins left="0.2" right="0.2" top="0.5" bottom="0.5" header="0.3" footer="0.3"/>
  <pageSetup scale="5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0347-CC5A-486C-A824-6EF5D578A61C}">
  <dimension ref="A1:L48"/>
  <sheetViews>
    <sheetView topLeftCell="C1" zoomScaleNormal="100" workbookViewId="0">
      <selection activeCell="F58" sqref="F58"/>
    </sheetView>
  </sheetViews>
  <sheetFormatPr defaultRowHeight="15" x14ac:dyDescent="0.25"/>
  <cols>
    <col min="1" max="1" width="12.85546875" customWidth="1"/>
    <col min="2" max="2" width="5.7109375" bestFit="1" customWidth="1"/>
    <col min="3" max="3" width="28.28515625" bestFit="1"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35.140625" bestFit="1"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31" t="s">
        <v>905</v>
      </c>
      <c r="B4" s="531">
        <v>4</v>
      </c>
      <c r="C4" s="24" t="s">
        <v>904</v>
      </c>
      <c r="D4" s="2" t="s">
        <v>890</v>
      </c>
      <c r="E4" s="2">
        <v>11</v>
      </c>
      <c r="F4" s="2" t="s">
        <v>903</v>
      </c>
      <c r="G4" s="2"/>
      <c r="H4" s="2"/>
      <c r="I4" s="2" t="s">
        <v>885</v>
      </c>
      <c r="J4" s="3"/>
      <c r="K4" s="3">
        <f>J4/2088</f>
        <v>0</v>
      </c>
      <c r="L4" s="4"/>
    </row>
    <row r="5" spans="1:12" x14ac:dyDescent="0.25">
      <c r="A5" s="532"/>
      <c r="B5" s="532"/>
      <c r="C5" s="25" t="s">
        <v>902</v>
      </c>
      <c r="D5" s="2" t="s">
        <v>890</v>
      </c>
      <c r="E5" s="364" t="s">
        <v>901</v>
      </c>
      <c r="F5" s="5" t="s">
        <v>900</v>
      </c>
      <c r="G5" s="5"/>
      <c r="H5" s="5"/>
      <c r="I5" s="2" t="s">
        <v>885</v>
      </c>
      <c r="J5" s="3"/>
      <c r="K5" s="3"/>
      <c r="L5" s="4"/>
    </row>
    <row r="6" spans="1:12" x14ac:dyDescent="0.25">
      <c r="A6" s="532"/>
      <c r="B6" s="532"/>
      <c r="C6" s="25" t="s">
        <v>899</v>
      </c>
      <c r="D6" s="2" t="s">
        <v>890</v>
      </c>
      <c r="E6" s="338" t="s">
        <v>898</v>
      </c>
      <c r="F6" s="5" t="s">
        <v>896</v>
      </c>
      <c r="G6" s="5"/>
      <c r="H6" s="5"/>
      <c r="I6" s="2" t="s">
        <v>885</v>
      </c>
      <c r="J6" s="6"/>
      <c r="K6" s="6">
        <f t="shared" ref="K6:K24" si="0">J6/2088</f>
        <v>0</v>
      </c>
      <c r="L6" s="7"/>
    </row>
    <row r="7" spans="1:12" x14ac:dyDescent="0.25">
      <c r="A7" s="532"/>
      <c r="B7" s="532"/>
      <c r="C7" s="25" t="s">
        <v>201</v>
      </c>
      <c r="D7" s="2" t="s">
        <v>890</v>
      </c>
      <c r="E7" s="338">
        <v>8</v>
      </c>
      <c r="F7" s="5" t="s">
        <v>896</v>
      </c>
      <c r="G7" s="5"/>
      <c r="H7" s="5"/>
      <c r="I7" s="2" t="s">
        <v>885</v>
      </c>
      <c r="J7" s="6"/>
      <c r="K7" s="6">
        <f t="shared" si="0"/>
        <v>0</v>
      </c>
      <c r="L7" s="7"/>
    </row>
    <row r="8" spans="1:12" x14ac:dyDescent="0.25">
      <c r="A8" s="532"/>
      <c r="B8" s="532"/>
      <c r="C8" s="25" t="s">
        <v>897</v>
      </c>
      <c r="D8" s="2" t="s">
        <v>890</v>
      </c>
      <c r="E8" s="338">
        <v>19</v>
      </c>
      <c r="F8" s="5" t="s">
        <v>896</v>
      </c>
      <c r="G8" s="5"/>
      <c r="H8" s="5"/>
      <c r="I8" s="2" t="s">
        <v>885</v>
      </c>
      <c r="J8" s="6"/>
      <c r="K8" s="6">
        <f t="shared" si="0"/>
        <v>0</v>
      </c>
      <c r="L8" s="7"/>
    </row>
    <row r="9" spans="1:12" x14ac:dyDescent="0.25">
      <c r="A9" s="532"/>
      <c r="B9" s="532"/>
      <c r="C9" s="25" t="s">
        <v>895</v>
      </c>
      <c r="D9" s="2" t="s">
        <v>890</v>
      </c>
      <c r="E9" s="338" t="s">
        <v>894</v>
      </c>
      <c r="F9" s="363" t="s">
        <v>893</v>
      </c>
      <c r="G9" s="5"/>
      <c r="H9" s="5"/>
      <c r="I9" s="2" t="s">
        <v>885</v>
      </c>
      <c r="J9" s="6"/>
      <c r="K9" s="6">
        <f t="shared" si="0"/>
        <v>0</v>
      </c>
      <c r="L9" s="7"/>
    </row>
    <row r="10" spans="1:12" x14ac:dyDescent="0.25">
      <c r="A10" s="532"/>
      <c r="B10" s="532"/>
      <c r="C10" s="25" t="s">
        <v>892</v>
      </c>
      <c r="D10" s="2" t="s">
        <v>890</v>
      </c>
      <c r="E10" s="338">
        <v>1</v>
      </c>
      <c r="F10" s="5" t="s">
        <v>889</v>
      </c>
      <c r="G10" s="5"/>
      <c r="H10" s="5"/>
      <c r="I10" s="2" t="s">
        <v>885</v>
      </c>
      <c r="J10" s="6"/>
      <c r="K10" s="6">
        <f t="shared" si="0"/>
        <v>0</v>
      </c>
      <c r="L10" s="7"/>
    </row>
    <row r="11" spans="1:12" x14ac:dyDescent="0.25">
      <c r="A11" s="532"/>
      <c r="B11" s="532"/>
      <c r="C11" s="25" t="s">
        <v>891</v>
      </c>
      <c r="D11" s="2" t="s">
        <v>890</v>
      </c>
      <c r="E11" s="338">
        <v>4</v>
      </c>
      <c r="F11" s="5" t="s">
        <v>889</v>
      </c>
      <c r="G11" s="5"/>
      <c r="H11" s="5"/>
      <c r="I11" s="2" t="s">
        <v>885</v>
      </c>
      <c r="J11" s="6"/>
      <c r="K11" s="6">
        <f t="shared" si="0"/>
        <v>0</v>
      </c>
      <c r="L11" s="7"/>
    </row>
    <row r="12" spans="1:12" x14ac:dyDescent="0.25">
      <c r="A12" s="532"/>
      <c r="B12" s="532"/>
      <c r="C12" s="25" t="s">
        <v>888</v>
      </c>
      <c r="D12" s="5" t="s">
        <v>30</v>
      </c>
      <c r="E12" s="5">
        <v>5</v>
      </c>
      <c r="F12" s="5" t="s">
        <v>886</v>
      </c>
      <c r="G12" s="5"/>
      <c r="H12" s="5"/>
      <c r="I12" s="2" t="s">
        <v>885</v>
      </c>
      <c r="J12" s="6"/>
      <c r="K12" s="6">
        <f t="shared" si="0"/>
        <v>0</v>
      </c>
      <c r="L12" s="7"/>
    </row>
    <row r="13" spans="1:12" x14ac:dyDescent="0.25">
      <c r="A13" s="532"/>
      <c r="B13" s="532"/>
      <c r="C13" s="25" t="s">
        <v>887</v>
      </c>
      <c r="D13" s="5" t="s">
        <v>30</v>
      </c>
      <c r="E13" s="5">
        <v>2</v>
      </c>
      <c r="F13" s="5" t="s">
        <v>886</v>
      </c>
      <c r="G13" s="5"/>
      <c r="H13" s="5"/>
      <c r="I13" s="2" t="s">
        <v>885</v>
      </c>
      <c r="J13" s="6"/>
      <c r="K13" s="6">
        <f t="shared" si="0"/>
        <v>0</v>
      </c>
      <c r="L13" s="7"/>
    </row>
    <row r="14" spans="1:12" x14ac:dyDescent="0.25">
      <c r="A14" s="532"/>
      <c r="B14" s="532"/>
      <c r="C14" s="25"/>
      <c r="D14" s="5"/>
      <c r="E14" s="5"/>
      <c r="F14" s="5"/>
      <c r="G14" s="5"/>
      <c r="H14" s="5"/>
      <c r="I14" s="5"/>
      <c r="J14" s="6"/>
      <c r="K14" s="6">
        <f t="shared" si="0"/>
        <v>0</v>
      </c>
      <c r="L14" s="7"/>
    </row>
    <row r="15" spans="1:12" x14ac:dyDescent="0.25">
      <c r="A15" s="532"/>
      <c r="B15" s="532"/>
      <c r="C15" s="25"/>
      <c r="D15" s="5"/>
      <c r="E15" s="5"/>
      <c r="F15" s="5"/>
      <c r="G15" s="5"/>
      <c r="H15" s="5"/>
      <c r="I15" s="5"/>
      <c r="J15" s="6"/>
      <c r="K15" s="6">
        <f t="shared" si="0"/>
        <v>0</v>
      </c>
      <c r="L15" s="7"/>
    </row>
    <row r="16" spans="1:12" x14ac:dyDescent="0.25">
      <c r="A16" s="532"/>
      <c r="B16" s="532"/>
      <c r="C16" s="25"/>
      <c r="D16" s="5"/>
      <c r="E16" s="5"/>
      <c r="F16" s="5"/>
      <c r="G16" s="5"/>
      <c r="H16" s="5"/>
      <c r="I16" s="5"/>
      <c r="J16" s="6"/>
      <c r="K16" s="6">
        <f t="shared" si="0"/>
        <v>0</v>
      </c>
      <c r="L16" s="7"/>
    </row>
    <row r="17" spans="1:12" x14ac:dyDescent="0.25">
      <c r="A17" s="532"/>
      <c r="B17" s="532"/>
      <c r="C17" s="25"/>
      <c r="D17" s="5"/>
      <c r="E17" s="5"/>
      <c r="F17" s="5"/>
      <c r="G17" s="5"/>
      <c r="H17" s="5"/>
      <c r="I17" s="5"/>
      <c r="J17" s="6"/>
      <c r="K17" s="6">
        <f t="shared" si="0"/>
        <v>0</v>
      </c>
      <c r="L17" s="7"/>
    </row>
    <row r="18" spans="1:12" x14ac:dyDescent="0.25">
      <c r="A18" s="532"/>
      <c r="B18" s="532"/>
      <c r="C18" s="25"/>
      <c r="D18" s="5"/>
      <c r="E18" s="5"/>
      <c r="F18" s="5"/>
      <c r="G18" s="5"/>
      <c r="H18" s="5"/>
      <c r="I18" s="5"/>
      <c r="J18" s="6"/>
      <c r="K18" s="6">
        <f t="shared" si="0"/>
        <v>0</v>
      </c>
      <c r="L18" s="7"/>
    </row>
    <row r="19" spans="1:12" x14ac:dyDescent="0.25">
      <c r="A19" s="532"/>
      <c r="B19" s="532"/>
      <c r="C19" s="25"/>
      <c r="D19" s="5"/>
      <c r="E19" s="5"/>
      <c r="F19" s="5"/>
      <c r="G19" s="5"/>
      <c r="H19" s="5"/>
      <c r="I19" s="5"/>
      <c r="J19" s="6"/>
      <c r="K19" s="6">
        <f t="shared" si="0"/>
        <v>0</v>
      </c>
      <c r="L19" s="7"/>
    </row>
    <row r="20" spans="1:12" x14ac:dyDescent="0.25">
      <c r="A20" s="532"/>
      <c r="B20" s="532"/>
      <c r="C20" s="25"/>
      <c r="D20" s="5"/>
      <c r="E20" s="5"/>
      <c r="F20" s="5"/>
      <c r="G20" s="5"/>
      <c r="H20" s="5"/>
      <c r="I20" s="5"/>
      <c r="J20" s="6"/>
      <c r="K20" s="6">
        <f t="shared" si="0"/>
        <v>0</v>
      </c>
      <c r="L20" s="7"/>
    </row>
    <row r="21" spans="1:12" x14ac:dyDescent="0.25">
      <c r="A21" s="532"/>
      <c r="B21" s="532"/>
      <c r="C21" s="25"/>
      <c r="D21" s="5"/>
      <c r="E21" s="5"/>
      <c r="F21" s="5"/>
      <c r="G21" s="5"/>
      <c r="H21" s="5"/>
      <c r="I21" s="5"/>
      <c r="J21" s="6"/>
      <c r="K21" s="6">
        <f t="shared" si="0"/>
        <v>0</v>
      </c>
      <c r="L21" s="7"/>
    </row>
    <row r="22" spans="1:12" x14ac:dyDescent="0.25">
      <c r="A22" s="532"/>
      <c r="B22" s="532"/>
      <c r="C22" s="25"/>
      <c r="D22" s="5"/>
      <c r="E22" s="5"/>
      <c r="F22" s="5"/>
      <c r="G22" s="5"/>
      <c r="H22" s="5"/>
      <c r="I22" s="5"/>
      <c r="J22" s="6"/>
      <c r="K22" s="6">
        <f t="shared" si="0"/>
        <v>0</v>
      </c>
      <c r="L22" s="7"/>
    </row>
    <row r="23" spans="1:12" x14ac:dyDescent="0.25">
      <c r="A23" s="532"/>
      <c r="B23" s="532"/>
      <c r="C23" s="25"/>
      <c r="D23" s="5"/>
      <c r="E23" s="5"/>
      <c r="F23" s="5"/>
      <c r="G23" s="5"/>
      <c r="H23" s="5"/>
      <c r="I23" s="5"/>
      <c r="J23" s="6"/>
      <c r="K23" s="6">
        <f t="shared" si="0"/>
        <v>0</v>
      </c>
      <c r="L23" s="7"/>
    </row>
    <row r="24" spans="1:12" ht="15.75" thickBot="1" x14ac:dyDescent="0.3">
      <c r="A24" s="532"/>
      <c r="B24" s="532"/>
      <c r="C24" s="96"/>
      <c r="D24" s="97"/>
      <c r="E24" s="97"/>
      <c r="F24" s="97"/>
      <c r="G24" s="97"/>
      <c r="H24" s="97"/>
      <c r="I24" s="97"/>
      <c r="J24" s="98"/>
      <c r="K24" s="98">
        <f t="shared" si="0"/>
        <v>0</v>
      </c>
      <c r="L24" s="99"/>
    </row>
    <row r="25" spans="1:12" x14ac:dyDescent="0.25">
      <c r="A25" s="532"/>
      <c r="B25" s="532"/>
      <c r="C25" s="455" t="s">
        <v>20</v>
      </c>
      <c r="D25" s="455"/>
      <c r="E25" s="455"/>
      <c r="F25" s="455"/>
      <c r="G25" s="455"/>
      <c r="H25" s="455"/>
      <c r="I25" s="455"/>
      <c r="J25" s="455"/>
      <c r="K25" s="455"/>
      <c r="L25" s="456"/>
    </row>
    <row r="26" spans="1:12" x14ac:dyDescent="0.25">
      <c r="A26" s="532"/>
      <c r="B26" s="532"/>
      <c r="C26" s="25" t="s">
        <v>21</v>
      </c>
      <c r="D26" s="23">
        <v>75</v>
      </c>
      <c r="E26" s="411" t="s">
        <v>26</v>
      </c>
      <c r="F26" s="412"/>
      <c r="G26" s="412"/>
      <c r="H26" s="412"/>
      <c r="I26" s="412"/>
      <c r="J26" s="412"/>
      <c r="K26" s="412"/>
      <c r="L26" s="413"/>
    </row>
    <row r="27" spans="1:12" ht="15.75" thickBot="1" x14ac:dyDescent="0.3">
      <c r="A27" s="532"/>
      <c r="B27" s="532"/>
      <c r="C27" s="26" t="s">
        <v>22</v>
      </c>
      <c r="D27" s="362">
        <v>0.57499999999999996</v>
      </c>
      <c r="E27" s="414" t="s">
        <v>25</v>
      </c>
      <c r="F27" s="415"/>
      <c r="G27" s="415"/>
      <c r="H27" s="415"/>
      <c r="I27" s="415"/>
      <c r="J27" s="415"/>
      <c r="K27" s="415"/>
      <c r="L27" s="416"/>
    </row>
    <row r="28" spans="1:12" ht="15.75" thickBot="1" x14ac:dyDescent="0.3">
      <c r="A28" s="532"/>
      <c r="B28" s="532"/>
      <c r="C28" s="540" t="s">
        <v>11</v>
      </c>
      <c r="D28" s="540"/>
      <c r="E28" s="540"/>
      <c r="F28" s="540"/>
      <c r="G28" s="540"/>
      <c r="H28" s="540"/>
      <c r="I28" s="540"/>
      <c r="J28" s="540"/>
      <c r="K28" s="540"/>
      <c r="L28" s="541"/>
    </row>
    <row r="29" spans="1:12" ht="15.75" thickBot="1" x14ac:dyDescent="0.3">
      <c r="A29" s="532"/>
      <c r="B29" s="532"/>
      <c r="C29" s="44" t="s">
        <v>12</v>
      </c>
      <c r="D29" s="542">
        <v>10</v>
      </c>
      <c r="E29" s="543"/>
      <c r="F29" s="543"/>
      <c r="G29" s="543"/>
      <c r="H29" s="543"/>
      <c r="I29" s="543"/>
      <c r="J29" s="543"/>
      <c r="K29" s="543"/>
      <c r="L29" s="544"/>
    </row>
    <row r="30" spans="1:12" x14ac:dyDescent="0.25">
      <c r="A30" s="532"/>
      <c r="B30" s="532"/>
      <c r="C30" s="557" t="s">
        <v>13</v>
      </c>
      <c r="D30" s="361" t="s">
        <v>884</v>
      </c>
      <c r="E30" s="9" t="s">
        <v>883</v>
      </c>
      <c r="F30" s="9"/>
      <c r="G30" s="9"/>
      <c r="H30" s="9"/>
      <c r="I30" s="9"/>
      <c r="J30" s="9"/>
      <c r="K30" s="9"/>
      <c r="L30" s="10"/>
    </row>
    <row r="31" spans="1:12" x14ac:dyDescent="0.25">
      <c r="A31" s="532"/>
      <c r="B31" s="532"/>
      <c r="C31" s="558"/>
      <c r="D31" s="11" t="s">
        <v>882</v>
      </c>
      <c r="E31">
        <v>168</v>
      </c>
      <c r="L31" s="13"/>
    </row>
    <row r="32" spans="1:12" x14ac:dyDescent="0.25">
      <c r="A32" s="532"/>
      <c r="B32" s="532"/>
      <c r="C32" s="558"/>
      <c r="D32" s="360" t="s">
        <v>881</v>
      </c>
      <c r="E32">
        <v>216</v>
      </c>
      <c r="L32" s="13"/>
    </row>
    <row r="33" spans="1:12" ht="15.75" thickBot="1" x14ac:dyDescent="0.3">
      <c r="A33" s="532"/>
      <c r="B33" s="532"/>
      <c r="C33" s="558"/>
      <c r="D33" s="359" t="s">
        <v>880</v>
      </c>
      <c r="E33" s="358">
        <v>240</v>
      </c>
      <c r="L33" s="15"/>
    </row>
    <row r="34" spans="1:12" x14ac:dyDescent="0.25">
      <c r="A34" s="532"/>
      <c r="B34" s="532"/>
      <c r="C34" s="298"/>
      <c r="D34" s="359" t="s">
        <v>879</v>
      </c>
      <c r="E34" s="358">
        <v>264</v>
      </c>
      <c r="L34" s="13"/>
    </row>
    <row r="35" spans="1:12" ht="15.75" thickBot="1" x14ac:dyDescent="0.3">
      <c r="A35" s="532"/>
      <c r="B35" s="532"/>
      <c r="C35" s="298"/>
      <c r="D35" s="359" t="s">
        <v>878</v>
      </c>
      <c r="E35" s="358">
        <v>288</v>
      </c>
      <c r="L35" s="13"/>
    </row>
    <row r="36" spans="1:12" x14ac:dyDescent="0.25">
      <c r="A36" s="532"/>
      <c r="B36" s="532"/>
      <c r="C36" s="545" t="s">
        <v>14</v>
      </c>
      <c r="D36" s="8" t="s">
        <v>237</v>
      </c>
      <c r="E36" s="9"/>
      <c r="F36" s="9"/>
      <c r="G36" s="9"/>
      <c r="H36" s="9"/>
      <c r="I36" s="9"/>
      <c r="J36" s="9"/>
      <c r="K36" s="9"/>
      <c r="L36" s="10"/>
    </row>
    <row r="37" spans="1:12" x14ac:dyDescent="0.25">
      <c r="A37" s="532"/>
      <c r="B37" s="532"/>
      <c r="C37" s="546"/>
      <c r="D37" s="11"/>
      <c r="L37" s="13"/>
    </row>
    <row r="38" spans="1:12" x14ac:dyDescent="0.25">
      <c r="A38" s="532"/>
      <c r="B38" s="532"/>
      <c r="C38" s="546"/>
      <c r="D38" s="11"/>
      <c r="L38" s="13"/>
    </row>
    <row r="39" spans="1:12" x14ac:dyDescent="0.25">
      <c r="A39" s="532"/>
      <c r="B39" s="532"/>
      <c r="C39" s="546"/>
      <c r="D39" s="11"/>
      <c r="L39" s="13"/>
    </row>
    <row r="40" spans="1:12" ht="15.75" thickBot="1" x14ac:dyDescent="0.3">
      <c r="A40" s="532"/>
      <c r="B40" s="532"/>
      <c r="C40" s="546"/>
      <c r="D40" s="11"/>
      <c r="L40" s="13"/>
    </row>
    <row r="41" spans="1:12" x14ac:dyDescent="0.25">
      <c r="A41" s="532"/>
      <c r="B41" s="532"/>
      <c r="C41" s="545" t="s">
        <v>19</v>
      </c>
      <c r="D41" s="8" t="s">
        <v>877</v>
      </c>
      <c r="E41" s="9"/>
      <c r="F41" s="9"/>
      <c r="G41" s="9"/>
      <c r="H41" s="9"/>
      <c r="I41" s="9"/>
      <c r="J41" s="9"/>
      <c r="K41" s="9"/>
      <c r="L41" s="10"/>
    </row>
    <row r="42" spans="1:12" x14ac:dyDescent="0.25">
      <c r="A42" s="532"/>
      <c r="B42" s="532"/>
      <c r="C42" s="546"/>
      <c r="D42" s="11"/>
      <c r="L42" s="13"/>
    </row>
    <row r="43" spans="1:12" x14ac:dyDescent="0.25">
      <c r="A43" s="532"/>
      <c r="B43" s="532"/>
      <c r="C43" s="546"/>
      <c r="D43" s="11"/>
      <c r="L43" s="13"/>
    </row>
    <row r="44" spans="1:12" ht="15.75" thickBot="1" x14ac:dyDescent="0.3">
      <c r="A44" s="532"/>
      <c r="B44" s="532"/>
      <c r="C44" s="547"/>
      <c r="D44" s="100"/>
      <c r="E44" s="14"/>
      <c r="F44" s="14"/>
      <c r="G44" s="14"/>
      <c r="H44" s="14"/>
      <c r="I44" s="14"/>
      <c r="J44" s="14"/>
      <c r="K44" s="14"/>
      <c r="L44" s="15"/>
    </row>
    <row r="45" spans="1:12" x14ac:dyDescent="0.25">
      <c r="A45" s="532"/>
      <c r="B45" s="532"/>
      <c r="C45" s="45" t="s">
        <v>15</v>
      </c>
      <c r="D45" s="21">
        <v>100000</v>
      </c>
      <c r="E45" s="22">
        <f>D45/D46</f>
        <v>5.5878190016020277E-2</v>
      </c>
      <c r="F45" s="515" t="s">
        <v>23</v>
      </c>
      <c r="G45" s="516"/>
      <c r="H45" s="517"/>
      <c r="I45" s="517"/>
      <c r="J45" s="517"/>
      <c r="K45" s="517"/>
      <c r="L45" s="518"/>
    </row>
    <row r="46" spans="1:12" ht="15.75" thickBot="1" x14ac:dyDescent="0.3">
      <c r="A46" s="532"/>
      <c r="B46" s="532"/>
      <c r="C46" s="46" t="s">
        <v>16</v>
      </c>
      <c r="D46" s="16">
        <v>1789607</v>
      </c>
      <c r="E46" s="1"/>
      <c r="F46" s="519"/>
      <c r="G46" s="520"/>
      <c r="H46" s="520"/>
      <c r="I46" s="520"/>
      <c r="J46" s="520"/>
      <c r="K46" s="520"/>
      <c r="L46" s="521"/>
    </row>
    <row r="47" spans="1:12" x14ac:dyDescent="0.25">
      <c r="A47" s="532"/>
      <c r="B47" s="532"/>
      <c r="C47" s="47" t="s">
        <v>17</v>
      </c>
      <c r="D47" s="101">
        <v>145287</v>
      </c>
      <c r="E47" s="548"/>
      <c r="F47" s="549"/>
      <c r="G47" s="549"/>
      <c r="H47" s="549"/>
      <c r="I47" s="549"/>
      <c r="J47" s="549"/>
      <c r="K47" s="549"/>
      <c r="L47" s="550"/>
    </row>
    <row r="48" spans="1:12" ht="15.75" thickBot="1" x14ac:dyDescent="0.3">
      <c r="A48" s="533"/>
      <c r="B48" s="533"/>
      <c r="C48" s="49" t="s">
        <v>18</v>
      </c>
      <c r="D48" s="27"/>
      <c r="E48" s="551"/>
      <c r="F48" s="552"/>
      <c r="G48" s="552"/>
      <c r="H48" s="552"/>
      <c r="I48" s="552"/>
      <c r="J48" s="552"/>
      <c r="K48" s="552"/>
      <c r="L48" s="553"/>
    </row>
  </sheetData>
  <mergeCells count="13">
    <mergeCell ref="E26:L26"/>
    <mergeCell ref="E27:L27"/>
    <mergeCell ref="F45:L46"/>
    <mergeCell ref="A4:A48"/>
    <mergeCell ref="A1:L2"/>
    <mergeCell ref="C28:L28"/>
    <mergeCell ref="D29:L29"/>
    <mergeCell ref="C30:C33"/>
    <mergeCell ref="B4:B48"/>
    <mergeCell ref="C36:C40"/>
    <mergeCell ref="E47:L48"/>
    <mergeCell ref="C41:C44"/>
    <mergeCell ref="C25:L25"/>
  </mergeCells>
  <pageMargins left="0.7" right="0.7" top="0.75" bottom="0.75" header="0.3" footer="0.3"/>
  <pageSetup scale="5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EC154-996B-44DB-9C8B-F3D6B3409871}">
  <sheetPr>
    <pageSetUpPr fitToPage="1"/>
  </sheetPr>
  <dimension ref="A1:L48"/>
  <sheetViews>
    <sheetView zoomScaleNormal="100" workbookViewId="0">
      <selection activeCell="J20" sqref="J20"/>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19.7109375"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83" t="s">
        <v>789</v>
      </c>
      <c r="B4" s="583">
        <v>2</v>
      </c>
      <c r="C4" s="336" t="s">
        <v>29</v>
      </c>
      <c r="D4" s="335" t="s">
        <v>30</v>
      </c>
      <c r="E4" s="335">
        <v>4</v>
      </c>
      <c r="F4" s="335"/>
      <c r="G4" s="335"/>
      <c r="H4" s="335">
        <v>24.81</v>
      </c>
      <c r="I4" s="586" t="s">
        <v>788</v>
      </c>
      <c r="J4" s="3">
        <v>9000</v>
      </c>
      <c r="K4" s="3">
        <f t="shared" ref="K4:K26" si="0">J4/2088</f>
        <v>4.3103448275862073</v>
      </c>
      <c r="L4" s="4"/>
    </row>
    <row r="5" spans="1:12" x14ac:dyDescent="0.25">
      <c r="A5" s="584"/>
      <c r="B5" s="584"/>
      <c r="C5" s="334" t="s">
        <v>316</v>
      </c>
      <c r="D5" s="333" t="s">
        <v>122</v>
      </c>
      <c r="E5" s="333">
        <v>12</v>
      </c>
      <c r="F5" s="333"/>
      <c r="G5" s="333"/>
      <c r="H5" s="333">
        <v>21.42</v>
      </c>
      <c r="I5" s="587"/>
      <c r="J5" s="6">
        <v>8400</v>
      </c>
      <c r="K5" s="6">
        <f t="shared" si="0"/>
        <v>4.0229885057471266</v>
      </c>
      <c r="L5" s="7"/>
    </row>
    <row r="6" spans="1:12" x14ac:dyDescent="0.25">
      <c r="A6" s="584"/>
      <c r="B6" s="584"/>
      <c r="C6" s="334" t="s">
        <v>135</v>
      </c>
      <c r="D6" s="333" t="s">
        <v>30</v>
      </c>
      <c r="E6" s="333">
        <v>2</v>
      </c>
      <c r="F6" s="333"/>
      <c r="G6" s="333"/>
      <c r="H6" s="333">
        <v>19.22</v>
      </c>
      <c r="I6" s="588"/>
      <c r="J6" s="6">
        <v>9000</v>
      </c>
      <c r="K6" s="6">
        <f t="shared" si="0"/>
        <v>4.3103448275862073</v>
      </c>
      <c r="L6" s="7"/>
    </row>
    <row r="7" spans="1:12" x14ac:dyDescent="0.25">
      <c r="A7" s="584"/>
      <c r="B7" s="584"/>
      <c r="C7" s="25"/>
      <c r="D7" s="5"/>
      <c r="E7" s="5"/>
      <c r="F7" s="5"/>
      <c r="G7" s="5"/>
      <c r="H7" s="5"/>
      <c r="I7" s="5"/>
      <c r="J7" s="6"/>
      <c r="K7" s="6">
        <f t="shared" si="0"/>
        <v>0</v>
      </c>
      <c r="L7" s="7"/>
    </row>
    <row r="8" spans="1:12" x14ac:dyDescent="0.25">
      <c r="A8" s="584"/>
      <c r="B8" s="584"/>
      <c r="C8" s="25"/>
      <c r="D8" s="5"/>
      <c r="E8" s="5"/>
      <c r="F8" s="5"/>
      <c r="G8" s="5"/>
      <c r="H8" s="5"/>
      <c r="I8" s="5"/>
      <c r="J8" s="6"/>
      <c r="K8" s="6">
        <f t="shared" si="0"/>
        <v>0</v>
      </c>
      <c r="L8" s="7"/>
    </row>
    <row r="9" spans="1:12" x14ac:dyDescent="0.25">
      <c r="A9" s="584"/>
      <c r="B9" s="584"/>
      <c r="C9" s="25"/>
      <c r="D9" s="5"/>
      <c r="E9" s="5"/>
      <c r="F9" s="5"/>
      <c r="G9" s="5"/>
      <c r="H9" s="5"/>
      <c r="I9" s="5"/>
      <c r="J9" s="6"/>
      <c r="K9" s="6">
        <f t="shared" si="0"/>
        <v>0</v>
      </c>
      <c r="L9" s="7"/>
    </row>
    <row r="10" spans="1:12" x14ac:dyDescent="0.25">
      <c r="A10" s="584"/>
      <c r="B10" s="584"/>
      <c r="C10" s="25"/>
      <c r="D10" s="5"/>
      <c r="E10" s="5"/>
      <c r="F10" s="5"/>
      <c r="G10" s="5"/>
      <c r="H10" s="5"/>
      <c r="I10" s="5"/>
      <c r="J10" s="6"/>
      <c r="K10" s="6">
        <f t="shared" si="0"/>
        <v>0</v>
      </c>
      <c r="L10" s="7"/>
    </row>
    <row r="11" spans="1:12" x14ac:dyDescent="0.25">
      <c r="A11" s="584"/>
      <c r="B11" s="584"/>
      <c r="C11" s="25"/>
      <c r="D11" s="5"/>
      <c r="E11" s="5"/>
      <c r="F11" s="5"/>
      <c r="G11" s="5"/>
      <c r="H11" s="5"/>
      <c r="I11" s="5"/>
      <c r="J11" s="6"/>
      <c r="K11" s="6">
        <f t="shared" si="0"/>
        <v>0</v>
      </c>
      <c r="L11" s="7"/>
    </row>
    <row r="12" spans="1:12" x14ac:dyDescent="0.25">
      <c r="A12" s="584"/>
      <c r="B12" s="584"/>
      <c r="C12" s="25"/>
      <c r="D12" s="5"/>
      <c r="E12" s="5"/>
      <c r="F12" s="5"/>
      <c r="G12" s="5"/>
      <c r="H12" s="5"/>
      <c r="I12" s="5"/>
      <c r="J12" s="6"/>
      <c r="K12" s="6">
        <f t="shared" si="0"/>
        <v>0</v>
      </c>
      <c r="L12" s="7"/>
    </row>
    <row r="13" spans="1:12" x14ac:dyDescent="0.25">
      <c r="A13" s="584"/>
      <c r="B13" s="584"/>
      <c r="C13" s="25"/>
      <c r="D13" s="5"/>
      <c r="E13" s="5"/>
      <c r="F13" s="5"/>
      <c r="G13" s="5"/>
      <c r="H13" s="5"/>
      <c r="I13" s="5"/>
      <c r="J13" s="6"/>
      <c r="K13" s="6">
        <f t="shared" si="0"/>
        <v>0</v>
      </c>
      <c r="L13" s="7"/>
    </row>
    <row r="14" spans="1:12" x14ac:dyDescent="0.25">
      <c r="A14" s="584"/>
      <c r="B14" s="584"/>
      <c r="C14" s="25"/>
      <c r="D14" s="5"/>
      <c r="E14" s="5"/>
      <c r="F14" s="5"/>
      <c r="G14" s="5"/>
      <c r="H14" s="5"/>
      <c r="I14" s="5"/>
      <c r="J14" s="6"/>
      <c r="K14" s="6">
        <f t="shared" si="0"/>
        <v>0</v>
      </c>
      <c r="L14" s="7"/>
    </row>
    <row r="15" spans="1:12" x14ac:dyDescent="0.25">
      <c r="A15" s="584"/>
      <c r="B15" s="584"/>
      <c r="C15" s="25"/>
      <c r="D15" s="5"/>
      <c r="E15" s="5"/>
      <c r="F15" s="5"/>
      <c r="G15" s="5"/>
      <c r="H15" s="5"/>
      <c r="I15" s="5"/>
      <c r="J15" s="6"/>
      <c r="K15" s="6">
        <f t="shared" si="0"/>
        <v>0</v>
      </c>
      <c r="L15" s="7"/>
    </row>
    <row r="16" spans="1:12" x14ac:dyDescent="0.25">
      <c r="A16" s="584"/>
      <c r="B16" s="584"/>
      <c r="C16" s="25"/>
      <c r="D16" s="5"/>
      <c r="E16" s="5"/>
      <c r="F16" s="5"/>
      <c r="G16" s="5"/>
      <c r="H16" s="5"/>
      <c r="I16" s="5"/>
      <c r="J16" s="6"/>
      <c r="K16" s="6">
        <f t="shared" si="0"/>
        <v>0</v>
      </c>
      <c r="L16" s="7"/>
    </row>
    <row r="17" spans="1:12" x14ac:dyDescent="0.25">
      <c r="A17" s="584"/>
      <c r="B17" s="584"/>
      <c r="C17" s="25"/>
      <c r="D17" s="5"/>
      <c r="E17" s="5"/>
      <c r="F17" s="5"/>
      <c r="G17" s="5"/>
      <c r="H17" s="5"/>
      <c r="I17" s="5"/>
      <c r="J17" s="6"/>
      <c r="K17" s="6">
        <f t="shared" si="0"/>
        <v>0</v>
      </c>
      <c r="L17" s="7"/>
    </row>
    <row r="18" spans="1:12" x14ac:dyDescent="0.25">
      <c r="A18" s="584"/>
      <c r="B18" s="584"/>
      <c r="C18" s="25"/>
      <c r="D18" s="5"/>
      <c r="E18" s="5"/>
      <c r="F18" s="5"/>
      <c r="G18" s="5"/>
      <c r="H18" s="5"/>
      <c r="I18" s="5"/>
      <c r="J18" s="6"/>
      <c r="K18" s="6">
        <f t="shared" si="0"/>
        <v>0</v>
      </c>
      <c r="L18" s="7"/>
    </row>
    <row r="19" spans="1:12" x14ac:dyDescent="0.25">
      <c r="A19" s="584"/>
      <c r="B19" s="584"/>
      <c r="C19" s="25"/>
      <c r="D19" s="5"/>
      <c r="E19" s="5"/>
      <c r="F19" s="5"/>
      <c r="G19" s="5"/>
      <c r="H19" s="5"/>
      <c r="I19" s="5"/>
      <c r="J19" s="6"/>
      <c r="K19" s="6">
        <f t="shared" si="0"/>
        <v>0</v>
      </c>
      <c r="L19" s="7"/>
    </row>
    <row r="20" spans="1:12" x14ac:dyDescent="0.25">
      <c r="A20" s="584"/>
      <c r="B20" s="584"/>
      <c r="C20" s="25"/>
      <c r="D20" s="5"/>
      <c r="E20" s="5"/>
      <c r="F20" s="5"/>
      <c r="G20" s="5"/>
      <c r="H20" s="5"/>
      <c r="I20" s="5"/>
      <c r="J20" s="6"/>
      <c r="K20" s="6">
        <f t="shared" si="0"/>
        <v>0</v>
      </c>
      <c r="L20" s="7"/>
    </row>
    <row r="21" spans="1:12" x14ac:dyDescent="0.25">
      <c r="A21" s="584"/>
      <c r="B21" s="584"/>
      <c r="C21" s="25"/>
      <c r="D21" s="5"/>
      <c r="E21" s="5"/>
      <c r="F21" s="5"/>
      <c r="G21" s="5"/>
      <c r="H21" s="5"/>
      <c r="I21" s="5"/>
      <c r="J21" s="6"/>
      <c r="K21" s="6">
        <f t="shared" si="0"/>
        <v>0</v>
      </c>
      <c r="L21" s="7"/>
    </row>
    <row r="22" spans="1:12" x14ac:dyDescent="0.25">
      <c r="A22" s="584"/>
      <c r="B22" s="584"/>
      <c r="C22" s="25"/>
      <c r="D22" s="5"/>
      <c r="E22" s="5"/>
      <c r="F22" s="5"/>
      <c r="G22" s="5"/>
      <c r="H22" s="5"/>
      <c r="I22" s="5"/>
      <c r="J22" s="6"/>
      <c r="K22" s="6">
        <f t="shared" si="0"/>
        <v>0</v>
      </c>
      <c r="L22" s="7"/>
    </row>
    <row r="23" spans="1:12" x14ac:dyDescent="0.25">
      <c r="A23" s="584"/>
      <c r="B23" s="584"/>
      <c r="C23" s="25"/>
      <c r="D23" s="5"/>
      <c r="E23" s="5"/>
      <c r="F23" s="5"/>
      <c r="G23" s="5"/>
      <c r="H23" s="5"/>
      <c r="I23" s="5"/>
      <c r="J23" s="6"/>
      <c r="K23" s="6">
        <f t="shared" si="0"/>
        <v>0</v>
      </c>
      <c r="L23" s="7"/>
    </row>
    <row r="24" spans="1:12" x14ac:dyDescent="0.25">
      <c r="A24" s="584"/>
      <c r="B24" s="584"/>
      <c r="C24" s="25"/>
      <c r="D24" s="5"/>
      <c r="E24" s="5"/>
      <c r="F24" s="5"/>
      <c r="G24" s="5"/>
      <c r="H24" s="5"/>
      <c r="I24" s="5"/>
      <c r="J24" s="6"/>
      <c r="K24" s="6">
        <f t="shared" si="0"/>
        <v>0</v>
      </c>
      <c r="L24" s="7"/>
    </row>
    <row r="25" spans="1:12" x14ac:dyDescent="0.25">
      <c r="A25" s="584"/>
      <c r="B25" s="584"/>
      <c r="C25" s="25"/>
      <c r="D25" s="5"/>
      <c r="E25" s="5"/>
      <c r="F25" s="5"/>
      <c r="G25" s="5"/>
      <c r="H25" s="5"/>
      <c r="I25" s="5"/>
      <c r="J25" s="6"/>
      <c r="K25" s="6">
        <f t="shared" si="0"/>
        <v>0</v>
      </c>
      <c r="L25" s="7"/>
    </row>
    <row r="26" spans="1:12" ht="15.75" thickBot="1" x14ac:dyDescent="0.3">
      <c r="A26" s="584"/>
      <c r="B26" s="584"/>
      <c r="C26" s="96"/>
      <c r="D26" s="97"/>
      <c r="E26" s="97"/>
      <c r="F26" s="97"/>
      <c r="G26" s="97"/>
      <c r="H26" s="97"/>
      <c r="I26" s="97"/>
      <c r="J26" s="98"/>
      <c r="K26" s="98">
        <f t="shared" si="0"/>
        <v>0</v>
      </c>
      <c r="L26" s="99"/>
    </row>
    <row r="27" spans="1:12" x14ac:dyDescent="0.25">
      <c r="A27" s="584"/>
      <c r="B27" s="584"/>
      <c r="C27" s="455" t="s">
        <v>20</v>
      </c>
      <c r="D27" s="455"/>
      <c r="E27" s="455"/>
      <c r="F27" s="455"/>
      <c r="G27" s="455"/>
      <c r="H27" s="455"/>
      <c r="I27" s="455"/>
      <c r="J27" s="455"/>
      <c r="K27" s="455"/>
      <c r="L27" s="456"/>
    </row>
    <row r="28" spans="1:12" x14ac:dyDescent="0.25">
      <c r="A28" s="584"/>
      <c r="B28" s="584"/>
      <c r="C28" s="25" t="s">
        <v>21</v>
      </c>
      <c r="D28" s="23">
        <v>75</v>
      </c>
      <c r="E28" s="411" t="s">
        <v>26</v>
      </c>
      <c r="F28" s="412"/>
      <c r="G28" s="412"/>
      <c r="H28" s="412"/>
      <c r="I28" s="412"/>
      <c r="J28" s="412"/>
      <c r="K28" s="412"/>
      <c r="L28" s="413"/>
    </row>
    <row r="29" spans="1:12" ht="15.75" thickBot="1" x14ac:dyDescent="0.3">
      <c r="A29" s="584"/>
      <c r="B29" s="584"/>
      <c r="C29" s="26" t="s">
        <v>22</v>
      </c>
      <c r="D29" s="37">
        <v>0.57499999999999996</v>
      </c>
      <c r="E29" s="414" t="s">
        <v>25</v>
      </c>
      <c r="F29" s="415"/>
      <c r="G29" s="415"/>
      <c r="H29" s="415"/>
      <c r="I29" s="415"/>
      <c r="J29" s="415"/>
      <c r="K29" s="415"/>
      <c r="L29" s="416"/>
    </row>
    <row r="30" spans="1:12" ht="15.75" thickBot="1" x14ac:dyDescent="0.3">
      <c r="A30" s="584"/>
      <c r="B30" s="584"/>
      <c r="C30" s="540" t="s">
        <v>11</v>
      </c>
      <c r="D30" s="540"/>
      <c r="E30" s="540"/>
      <c r="F30" s="540"/>
      <c r="G30" s="540"/>
      <c r="H30" s="540"/>
      <c r="I30" s="540"/>
      <c r="J30" s="540"/>
      <c r="K30" s="540"/>
      <c r="L30" s="541"/>
    </row>
    <row r="31" spans="1:12" ht="15.75" thickBot="1" x14ac:dyDescent="0.3">
      <c r="A31" s="584"/>
      <c r="B31" s="584"/>
      <c r="C31" s="44" t="s">
        <v>12</v>
      </c>
      <c r="D31" s="542">
        <v>12</v>
      </c>
      <c r="E31" s="543"/>
      <c r="F31" s="543"/>
      <c r="G31" s="543"/>
      <c r="H31" s="543"/>
      <c r="I31" s="543"/>
      <c r="J31" s="543"/>
      <c r="K31" s="543"/>
      <c r="L31" s="544"/>
    </row>
    <row r="32" spans="1:12" x14ac:dyDescent="0.25">
      <c r="A32" s="584"/>
      <c r="B32" s="584"/>
      <c r="C32" s="545" t="s">
        <v>13</v>
      </c>
      <c r="D32" s="8" t="s">
        <v>787</v>
      </c>
      <c r="E32" s="9"/>
      <c r="F32" s="9"/>
      <c r="G32" s="9" t="s">
        <v>786</v>
      </c>
      <c r="H32" s="9"/>
      <c r="I32" s="9"/>
      <c r="J32" s="9" t="s">
        <v>785</v>
      </c>
      <c r="K32" s="9"/>
      <c r="L32" s="10"/>
    </row>
    <row r="33" spans="1:12" x14ac:dyDescent="0.25">
      <c r="A33" s="584"/>
      <c r="B33" s="584"/>
      <c r="C33" s="546"/>
      <c r="D33" s="11" t="s">
        <v>784</v>
      </c>
      <c r="L33" s="13"/>
    </row>
    <row r="34" spans="1:12" x14ac:dyDescent="0.25">
      <c r="A34" s="584"/>
      <c r="B34" s="584"/>
      <c r="C34" s="546"/>
      <c r="D34" s="11" t="s">
        <v>783</v>
      </c>
      <c r="L34" s="13"/>
    </row>
    <row r="35" spans="1:12" ht="15.75" thickBot="1" x14ac:dyDescent="0.3">
      <c r="A35" s="584"/>
      <c r="B35" s="584"/>
      <c r="C35" s="547"/>
      <c r="D35" s="100" t="s">
        <v>782</v>
      </c>
      <c r="E35" s="14"/>
      <c r="F35" s="14"/>
      <c r="G35" s="14"/>
      <c r="H35" s="14"/>
      <c r="I35" s="14"/>
      <c r="J35" s="14"/>
      <c r="K35" s="14"/>
      <c r="L35" s="15"/>
    </row>
    <row r="36" spans="1:12" x14ac:dyDescent="0.25">
      <c r="A36" s="584"/>
      <c r="B36" s="584"/>
      <c r="C36" s="545" t="s">
        <v>14</v>
      </c>
      <c r="D36" s="8" t="s">
        <v>449</v>
      </c>
      <c r="E36" s="9"/>
      <c r="F36" s="9"/>
      <c r="G36" s="9"/>
      <c r="H36" s="9"/>
      <c r="I36" s="9"/>
      <c r="J36" s="9" t="s">
        <v>781</v>
      </c>
      <c r="K36" s="9"/>
      <c r="L36" s="10"/>
    </row>
    <row r="37" spans="1:12" x14ac:dyDescent="0.25">
      <c r="A37" s="584"/>
      <c r="B37" s="584"/>
      <c r="C37" s="546"/>
      <c r="D37" s="11"/>
      <c r="L37" s="13"/>
    </row>
    <row r="38" spans="1:12" x14ac:dyDescent="0.25">
      <c r="A38" s="584"/>
      <c r="B38" s="584"/>
      <c r="C38" s="546"/>
      <c r="D38" s="11"/>
      <c r="L38" s="13"/>
    </row>
    <row r="39" spans="1:12" x14ac:dyDescent="0.25">
      <c r="A39" s="584"/>
      <c r="B39" s="584"/>
      <c r="C39" s="546"/>
      <c r="D39" s="11"/>
      <c r="L39" s="13"/>
    </row>
    <row r="40" spans="1:12" ht="15.75" thickBot="1" x14ac:dyDescent="0.3">
      <c r="A40" s="584"/>
      <c r="B40" s="584"/>
      <c r="C40" s="546"/>
      <c r="D40" s="11"/>
      <c r="L40" s="13"/>
    </row>
    <row r="41" spans="1:12" x14ac:dyDescent="0.25">
      <c r="A41" s="584"/>
      <c r="B41" s="584"/>
      <c r="C41" s="545" t="s">
        <v>19</v>
      </c>
      <c r="D41" s="589" t="s">
        <v>780</v>
      </c>
      <c r="E41" s="590"/>
      <c r="F41" s="590"/>
      <c r="G41" s="590"/>
      <c r="H41" s="590"/>
      <c r="I41" s="590"/>
      <c r="J41" s="590"/>
      <c r="K41" s="590"/>
      <c r="L41" s="591"/>
    </row>
    <row r="42" spans="1:12" x14ac:dyDescent="0.25">
      <c r="A42" s="584"/>
      <c r="B42" s="584"/>
      <c r="C42" s="546"/>
      <c r="D42" s="592"/>
      <c r="E42" s="593"/>
      <c r="F42" s="593"/>
      <c r="G42" s="593"/>
      <c r="H42" s="593"/>
      <c r="I42" s="593"/>
      <c r="J42" s="593"/>
      <c r="K42" s="593"/>
      <c r="L42" s="594"/>
    </row>
    <row r="43" spans="1:12" x14ac:dyDescent="0.25">
      <c r="A43" s="584"/>
      <c r="B43" s="584"/>
      <c r="C43" s="546"/>
      <c r="D43" s="592"/>
      <c r="E43" s="593"/>
      <c r="F43" s="593"/>
      <c r="G43" s="593"/>
      <c r="H43" s="593"/>
      <c r="I43" s="593"/>
      <c r="J43" s="593"/>
      <c r="K43" s="593"/>
      <c r="L43" s="594"/>
    </row>
    <row r="44" spans="1:12" ht="15.75" thickBot="1" x14ac:dyDescent="0.3">
      <c r="A44" s="584"/>
      <c r="B44" s="584"/>
      <c r="C44" s="547"/>
      <c r="D44" s="595"/>
      <c r="E44" s="596"/>
      <c r="F44" s="596"/>
      <c r="G44" s="596"/>
      <c r="H44" s="596"/>
      <c r="I44" s="596"/>
      <c r="J44" s="596"/>
      <c r="K44" s="596"/>
      <c r="L44" s="597"/>
    </row>
    <row r="45" spans="1:12" x14ac:dyDescent="0.25">
      <c r="A45" s="584"/>
      <c r="B45" s="584"/>
      <c r="C45" s="45" t="s">
        <v>15</v>
      </c>
      <c r="D45" s="21">
        <v>80000</v>
      </c>
      <c r="E45" s="22">
        <f>D45/D46</f>
        <v>0.19295474005378613</v>
      </c>
      <c r="F45" s="515" t="s">
        <v>23</v>
      </c>
      <c r="G45" s="516"/>
      <c r="H45" s="517"/>
      <c r="I45" s="517"/>
      <c r="J45" s="517"/>
      <c r="K45" s="517"/>
      <c r="L45" s="518"/>
    </row>
    <row r="46" spans="1:12" ht="15.75" thickBot="1" x14ac:dyDescent="0.3">
      <c r="A46" s="584"/>
      <c r="B46" s="584"/>
      <c r="C46" s="46" t="s">
        <v>16</v>
      </c>
      <c r="D46" s="16">
        <v>414605</v>
      </c>
      <c r="E46" s="1"/>
      <c r="F46" s="519"/>
      <c r="G46" s="520"/>
      <c r="H46" s="520"/>
      <c r="I46" s="520"/>
      <c r="J46" s="520"/>
      <c r="K46" s="520"/>
      <c r="L46" s="521"/>
    </row>
    <row r="47" spans="1:12" x14ac:dyDescent="0.25">
      <c r="A47" s="584"/>
      <c r="B47" s="584"/>
      <c r="C47" s="47" t="s">
        <v>17</v>
      </c>
      <c r="D47" s="48">
        <v>9701</v>
      </c>
      <c r="E47" s="548" t="s">
        <v>124</v>
      </c>
      <c r="F47" s="549"/>
      <c r="G47" s="549"/>
      <c r="H47" s="549"/>
      <c r="I47" s="549"/>
      <c r="J47" s="549"/>
      <c r="K47" s="549"/>
      <c r="L47" s="550"/>
    </row>
    <row r="48" spans="1:12" ht="15.75" thickBot="1" x14ac:dyDescent="0.3">
      <c r="A48" s="585"/>
      <c r="B48" s="585"/>
      <c r="C48" s="49" t="s">
        <v>18</v>
      </c>
      <c r="D48" s="27">
        <v>86.3</v>
      </c>
      <c r="E48" s="551"/>
      <c r="F48" s="552"/>
      <c r="G48" s="552"/>
      <c r="H48" s="552"/>
      <c r="I48" s="552"/>
      <c r="J48" s="552"/>
      <c r="K48" s="552"/>
      <c r="L48" s="553"/>
    </row>
  </sheetData>
  <mergeCells count="15">
    <mergeCell ref="A4:A48"/>
    <mergeCell ref="A1:L2"/>
    <mergeCell ref="C30:L30"/>
    <mergeCell ref="D31:L31"/>
    <mergeCell ref="C32:C35"/>
    <mergeCell ref="B4:B48"/>
    <mergeCell ref="C36:C40"/>
    <mergeCell ref="E47:L48"/>
    <mergeCell ref="C41:C44"/>
    <mergeCell ref="C27:L27"/>
    <mergeCell ref="E28:L28"/>
    <mergeCell ref="E29:L29"/>
    <mergeCell ref="F45:L46"/>
    <mergeCell ref="I4:I6"/>
    <mergeCell ref="D41:L44"/>
  </mergeCells>
  <hyperlinks>
    <hyperlink ref="E47" r:id="rId1" xr:uid="{A792420C-7766-42E0-ABD2-8CA7E1C5244C}"/>
  </hyperlinks>
  <printOptions horizontalCentered="1" verticalCentered="1"/>
  <pageMargins left="0.2" right="0.2" top="0.5" bottom="0.5" header="0.3" footer="0.3"/>
  <pageSetup scale="5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AB0D5-7F74-425A-8CA3-41D448079B07}">
  <sheetPr>
    <pageSetUpPr fitToPage="1"/>
  </sheetPr>
  <dimension ref="A1:L46"/>
  <sheetViews>
    <sheetView topLeftCell="C1" zoomScale="90" zoomScaleNormal="90" workbookViewId="0">
      <selection activeCell="J20" sqref="J20"/>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17.5703125" bestFit="1"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98" t="s">
        <v>779</v>
      </c>
      <c r="B4" s="598">
        <v>2</v>
      </c>
      <c r="C4" s="24" t="s">
        <v>97</v>
      </c>
      <c r="D4" s="2" t="s">
        <v>30</v>
      </c>
      <c r="E4" s="2">
        <v>15</v>
      </c>
      <c r="F4" s="2"/>
      <c r="G4" s="2"/>
      <c r="H4" s="2">
        <v>35.869999999999997</v>
      </c>
      <c r="I4" s="2" t="s">
        <v>774</v>
      </c>
      <c r="J4" s="3">
        <v>9000</v>
      </c>
      <c r="K4" s="3">
        <f t="shared" ref="K4:K26" si="0">J4/2088</f>
        <v>4.3103448275862073</v>
      </c>
      <c r="L4" s="4"/>
    </row>
    <row r="5" spans="1:12" x14ac:dyDescent="0.25">
      <c r="A5" s="599"/>
      <c r="B5" s="599"/>
      <c r="C5" s="25" t="s">
        <v>59</v>
      </c>
      <c r="D5" s="5" t="s">
        <v>30</v>
      </c>
      <c r="E5" s="5">
        <v>5</v>
      </c>
      <c r="F5" s="5"/>
      <c r="G5" s="5"/>
      <c r="H5" s="5">
        <v>23.4</v>
      </c>
      <c r="I5" s="2" t="s">
        <v>774</v>
      </c>
      <c r="J5" s="6">
        <v>9000</v>
      </c>
      <c r="K5" s="6">
        <f t="shared" si="0"/>
        <v>4.3103448275862073</v>
      </c>
      <c r="L5" s="7"/>
    </row>
    <row r="6" spans="1:12" x14ac:dyDescent="0.25">
      <c r="A6" s="599"/>
      <c r="B6" s="599"/>
      <c r="C6" s="25" t="s">
        <v>778</v>
      </c>
      <c r="D6" s="5" t="s">
        <v>30</v>
      </c>
      <c r="E6" s="5">
        <v>7</v>
      </c>
      <c r="F6" s="5"/>
      <c r="G6" s="5"/>
      <c r="H6" s="5">
        <v>21.05</v>
      </c>
      <c r="I6" s="5" t="s">
        <v>777</v>
      </c>
      <c r="J6" s="6">
        <v>9000</v>
      </c>
      <c r="K6" s="6">
        <f t="shared" si="0"/>
        <v>4.3103448275862073</v>
      </c>
      <c r="L6" s="7"/>
    </row>
    <row r="7" spans="1:12" x14ac:dyDescent="0.25">
      <c r="A7" s="599"/>
      <c r="B7" s="599"/>
      <c r="C7" s="25" t="s">
        <v>381</v>
      </c>
      <c r="D7" s="5" t="s">
        <v>30</v>
      </c>
      <c r="E7" s="5" t="s">
        <v>776</v>
      </c>
      <c r="F7" s="5"/>
      <c r="G7" s="5"/>
      <c r="H7" s="5">
        <v>21.24</v>
      </c>
      <c r="I7" s="2" t="s">
        <v>774</v>
      </c>
      <c r="J7" s="6">
        <v>9000</v>
      </c>
      <c r="K7" s="6">
        <f t="shared" si="0"/>
        <v>4.3103448275862073</v>
      </c>
      <c r="L7" s="7"/>
    </row>
    <row r="8" spans="1:12" x14ac:dyDescent="0.25">
      <c r="A8" s="599"/>
      <c r="B8" s="599"/>
      <c r="C8" s="25" t="s">
        <v>775</v>
      </c>
      <c r="D8" s="5" t="s">
        <v>122</v>
      </c>
      <c r="E8" s="5">
        <v>25</v>
      </c>
      <c r="F8" s="5"/>
      <c r="G8" s="5"/>
      <c r="H8" s="5">
        <v>24.61</v>
      </c>
      <c r="I8" s="2" t="s">
        <v>774</v>
      </c>
      <c r="J8" s="6">
        <v>4500</v>
      </c>
      <c r="K8" s="6">
        <f t="shared" si="0"/>
        <v>2.1551724137931036</v>
      </c>
      <c r="L8" s="7"/>
    </row>
    <row r="9" spans="1:12" x14ac:dyDescent="0.25">
      <c r="A9" s="599"/>
      <c r="B9" s="599"/>
      <c r="C9" s="25" t="s">
        <v>316</v>
      </c>
      <c r="D9" s="5" t="s">
        <v>30</v>
      </c>
      <c r="E9" s="5">
        <v>16</v>
      </c>
      <c r="F9" s="5"/>
      <c r="G9" s="5"/>
      <c r="H9" s="5">
        <v>27.13</v>
      </c>
      <c r="I9" s="2" t="s">
        <v>774</v>
      </c>
      <c r="J9" s="6">
        <v>9000</v>
      </c>
      <c r="K9" s="6">
        <f t="shared" si="0"/>
        <v>4.3103448275862073</v>
      </c>
      <c r="L9" s="7"/>
    </row>
    <row r="10" spans="1:12" x14ac:dyDescent="0.25">
      <c r="A10" s="599"/>
      <c r="B10" s="599"/>
      <c r="C10" s="25"/>
      <c r="D10" s="5"/>
      <c r="E10" s="5"/>
      <c r="F10" s="5"/>
      <c r="G10" s="5"/>
      <c r="H10" s="5"/>
      <c r="I10" s="5"/>
      <c r="J10" s="6"/>
      <c r="K10" s="6">
        <f t="shared" si="0"/>
        <v>0</v>
      </c>
      <c r="L10" s="7"/>
    </row>
    <row r="11" spans="1:12" x14ac:dyDescent="0.25">
      <c r="A11" s="599"/>
      <c r="B11" s="599"/>
      <c r="C11" s="25"/>
      <c r="D11" s="5"/>
      <c r="E11" s="5"/>
      <c r="F11" s="5"/>
      <c r="G11" s="5"/>
      <c r="H11" s="5"/>
      <c r="I11" s="5"/>
      <c r="J11" s="6"/>
      <c r="K11" s="6">
        <f t="shared" si="0"/>
        <v>0</v>
      </c>
      <c r="L11" s="7"/>
    </row>
    <row r="12" spans="1:12" x14ac:dyDescent="0.25">
      <c r="A12" s="599"/>
      <c r="B12" s="599"/>
      <c r="C12" s="25"/>
      <c r="D12" s="5"/>
      <c r="E12" s="5"/>
      <c r="F12" s="5"/>
      <c r="G12" s="5"/>
      <c r="H12" s="5"/>
      <c r="I12" s="5"/>
      <c r="J12" s="6"/>
      <c r="K12" s="6">
        <f t="shared" si="0"/>
        <v>0</v>
      </c>
      <c r="L12" s="7"/>
    </row>
    <row r="13" spans="1:12" x14ac:dyDescent="0.25">
      <c r="A13" s="599"/>
      <c r="B13" s="599"/>
      <c r="C13" s="25"/>
      <c r="D13" s="5"/>
      <c r="E13" s="5"/>
      <c r="F13" s="5"/>
      <c r="G13" s="5"/>
      <c r="H13" s="5"/>
      <c r="I13" s="5"/>
      <c r="J13" s="6"/>
      <c r="K13" s="6">
        <f t="shared" si="0"/>
        <v>0</v>
      </c>
      <c r="L13" s="7"/>
    </row>
    <row r="14" spans="1:12" x14ac:dyDescent="0.25">
      <c r="A14" s="599"/>
      <c r="B14" s="599"/>
      <c r="C14" s="25"/>
      <c r="D14" s="5"/>
      <c r="E14" s="5"/>
      <c r="F14" s="5"/>
      <c r="G14" s="5"/>
      <c r="H14" s="5"/>
      <c r="I14" s="5"/>
      <c r="J14" s="6"/>
      <c r="K14" s="6">
        <f t="shared" si="0"/>
        <v>0</v>
      </c>
      <c r="L14" s="7"/>
    </row>
    <row r="15" spans="1:12" x14ac:dyDescent="0.25">
      <c r="A15" s="599"/>
      <c r="B15" s="599"/>
      <c r="C15" s="25"/>
      <c r="D15" s="5"/>
      <c r="E15" s="5"/>
      <c r="F15" s="5"/>
      <c r="G15" s="5"/>
      <c r="H15" s="5"/>
      <c r="I15" s="5"/>
      <c r="J15" s="6"/>
      <c r="K15" s="6">
        <f t="shared" si="0"/>
        <v>0</v>
      </c>
      <c r="L15" s="7"/>
    </row>
    <row r="16" spans="1:12" x14ac:dyDescent="0.25">
      <c r="A16" s="599"/>
      <c r="B16" s="599"/>
      <c r="C16" s="25"/>
      <c r="D16" s="5"/>
      <c r="E16" s="5"/>
      <c r="F16" s="5"/>
      <c r="G16" s="5"/>
      <c r="H16" s="5"/>
      <c r="I16" s="5"/>
      <c r="J16" s="6"/>
      <c r="K16" s="6">
        <f t="shared" si="0"/>
        <v>0</v>
      </c>
      <c r="L16" s="7"/>
    </row>
    <row r="17" spans="1:12" x14ac:dyDescent="0.25">
      <c r="A17" s="599"/>
      <c r="B17" s="599"/>
      <c r="C17" s="25"/>
      <c r="D17" s="5"/>
      <c r="E17" s="5"/>
      <c r="F17" s="5"/>
      <c r="G17" s="5"/>
      <c r="H17" s="5"/>
      <c r="I17" s="5"/>
      <c r="J17" s="6"/>
      <c r="K17" s="6">
        <f t="shared" si="0"/>
        <v>0</v>
      </c>
      <c r="L17" s="7"/>
    </row>
    <row r="18" spans="1:12" x14ac:dyDescent="0.25">
      <c r="A18" s="599"/>
      <c r="B18" s="599"/>
      <c r="C18" s="25"/>
      <c r="D18" s="5"/>
      <c r="E18" s="5"/>
      <c r="F18" s="5"/>
      <c r="G18" s="5"/>
      <c r="H18" s="5"/>
      <c r="I18" s="5"/>
      <c r="J18" s="6"/>
      <c r="K18" s="6">
        <f t="shared" si="0"/>
        <v>0</v>
      </c>
      <c r="L18" s="7"/>
    </row>
    <row r="19" spans="1:12" x14ac:dyDescent="0.25">
      <c r="A19" s="599"/>
      <c r="B19" s="599"/>
      <c r="C19" s="25"/>
      <c r="D19" s="5"/>
      <c r="E19" s="5"/>
      <c r="F19" s="5"/>
      <c r="G19" s="5"/>
      <c r="H19" s="5"/>
      <c r="I19" s="5"/>
      <c r="J19" s="6"/>
      <c r="K19" s="6">
        <f t="shared" si="0"/>
        <v>0</v>
      </c>
      <c r="L19" s="7"/>
    </row>
    <row r="20" spans="1:12" x14ac:dyDescent="0.25">
      <c r="A20" s="599"/>
      <c r="B20" s="599"/>
      <c r="C20" s="25"/>
      <c r="D20" s="5"/>
      <c r="E20" s="5"/>
      <c r="F20" s="5"/>
      <c r="G20" s="5"/>
      <c r="H20" s="5"/>
      <c r="I20" s="5"/>
      <c r="J20" s="6"/>
      <c r="K20" s="6">
        <f t="shared" si="0"/>
        <v>0</v>
      </c>
      <c r="L20" s="7"/>
    </row>
    <row r="21" spans="1:12" x14ac:dyDescent="0.25">
      <c r="A21" s="599"/>
      <c r="B21" s="599"/>
      <c r="C21" s="25"/>
      <c r="D21" s="5"/>
      <c r="E21" s="5"/>
      <c r="F21" s="5"/>
      <c r="G21" s="5"/>
      <c r="H21" s="5"/>
      <c r="I21" s="5"/>
      <c r="J21" s="6"/>
      <c r="K21" s="6">
        <f t="shared" si="0"/>
        <v>0</v>
      </c>
      <c r="L21" s="7"/>
    </row>
    <row r="22" spans="1:12" x14ac:dyDescent="0.25">
      <c r="A22" s="599"/>
      <c r="B22" s="599"/>
      <c r="C22" s="25"/>
      <c r="D22" s="5"/>
      <c r="E22" s="5"/>
      <c r="F22" s="5"/>
      <c r="G22" s="5"/>
      <c r="H22" s="5"/>
      <c r="I22" s="5"/>
      <c r="J22" s="6"/>
      <c r="K22" s="6">
        <f t="shared" si="0"/>
        <v>0</v>
      </c>
      <c r="L22" s="7"/>
    </row>
    <row r="23" spans="1:12" x14ac:dyDescent="0.25">
      <c r="A23" s="599"/>
      <c r="B23" s="599"/>
      <c r="C23" s="25"/>
      <c r="D23" s="5"/>
      <c r="E23" s="5"/>
      <c r="F23" s="5"/>
      <c r="G23" s="5"/>
      <c r="H23" s="5"/>
      <c r="I23" s="5"/>
      <c r="J23" s="6"/>
      <c r="K23" s="6">
        <f t="shared" si="0"/>
        <v>0</v>
      </c>
      <c r="L23" s="7"/>
    </row>
    <row r="24" spans="1:12" x14ac:dyDescent="0.25">
      <c r="A24" s="599"/>
      <c r="B24" s="599"/>
      <c r="C24" s="25"/>
      <c r="D24" s="5"/>
      <c r="E24" s="5"/>
      <c r="F24" s="5"/>
      <c r="G24" s="5"/>
      <c r="H24" s="5"/>
      <c r="I24" s="5"/>
      <c r="J24" s="6"/>
      <c r="K24" s="6">
        <f t="shared" si="0"/>
        <v>0</v>
      </c>
      <c r="L24" s="7"/>
    </row>
    <row r="25" spans="1:12" x14ac:dyDescent="0.25">
      <c r="A25" s="599"/>
      <c r="B25" s="599"/>
      <c r="C25" s="25"/>
      <c r="D25" s="5"/>
      <c r="E25" s="5"/>
      <c r="F25" s="5"/>
      <c r="G25" s="5"/>
      <c r="H25" s="5"/>
      <c r="I25" s="5"/>
      <c r="J25" s="6"/>
      <c r="K25" s="6">
        <f t="shared" si="0"/>
        <v>0</v>
      </c>
      <c r="L25" s="7"/>
    </row>
    <row r="26" spans="1:12" ht="15.75" thickBot="1" x14ac:dyDescent="0.3">
      <c r="A26" s="599"/>
      <c r="B26" s="599"/>
      <c r="C26" s="96"/>
      <c r="D26" s="97"/>
      <c r="E26" s="97"/>
      <c r="F26" s="97"/>
      <c r="G26" s="97"/>
      <c r="H26" s="97"/>
      <c r="I26" s="97"/>
      <c r="J26" s="98"/>
      <c r="K26" s="98">
        <f t="shared" si="0"/>
        <v>0</v>
      </c>
      <c r="L26" s="99"/>
    </row>
    <row r="27" spans="1:12" x14ac:dyDescent="0.25">
      <c r="A27" s="599"/>
      <c r="B27" s="599"/>
      <c r="C27" s="455" t="s">
        <v>20</v>
      </c>
      <c r="D27" s="455"/>
      <c r="E27" s="455"/>
      <c r="F27" s="455"/>
      <c r="G27" s="455"/>
      <c r="H27" s="455"/>
      <c r="I27" s="455"/>
      <c r="J27" s="455"/>
      <c r="K27" s="455"/>
      <c r="L27" s="456"/>
    </row>
    <row r="28" spans="1:12" x14ac:dyDescent="0.25">
      <c r="A28" s="599"/>
      <c r="B28" s="599"/>
      <c r="C28" s="25" t="s">
        <v>21</v>
      </c>
      <c r="D28" s="23">
        <v>75</v>
      </c>
      <c r="E28" s="601" t="s">
        <v>26</v>
      </c>
      <c r="F28" s="602"/>
      <c r="G28" s="602"/>
      <c r="H28" s="602"/>
      <c r="I28" s="602"/>
      <c r="J28" s="602"/>
      <c r="K28" s="602"/>
      <c r="L28" s="603"/>
    </row>
    <row r="29" spans="1:12" ht="15.75" thickBot="1" x14ac:dyDescent="0.3">
      <c r="A29" s="599"/>
      <c r="B29" s="599"/>
      <c r="C29" s="26" t="s">
        <v>22</v>
      </c>
      <c r="D29" s="37">
        <v>0.57499999999999996</v>
      </c>
      <c r="E29" s="604" t="s">
        <v>25</v>
      </c>
      <c r="F29" s="605"/>
      <c r="G29" s="605"/>
      <c r="H29" s="605"/>
      <c r="I29" s="605"/>
      <c r="J29" s="605"/>
      <c r="K29" s="605"/>
      <c r="L29" s="606"/>
    </row>
    <row r="30" spans="1:12" ht="15.75" thickBot="1" x14ac:dyDescent="0.3">
      <c r="A30" s="599"/>
      <c r="B30" s="599"/>
      <c r="C30" s="540" t="s">
        <v>11</v>
      </c>
      <c r="D30" s="540"/>
      <c r="E30" s="540"/>
      <c r="F30" s="540"/>
      <c r="G30" s="540"/>
      <c r="H30" s="540"/>
      <c r="I30" s="540"/>
      <c r="J30" s="540"/>
      <c r="K30" s="540"/>
      <c r="L30" s="541"/>
    </row>
    <row r="31" spans="1:12" ht="15.75" thickBot="1" x14ac:dyDescent="0.3">
      <c r="A31" s="599"/>
      <c r="B31" s="599"/>
      <c r="C31" s="44" t="s">
        <v>12</v>
      </c>
      <c r="D31" s="542">
        <v>12.5</v>
      </c>
      <c r="E31" s="543"/>
      <c r="F31" s="543"/>
      <c r="G31" s="543"/>
      <c r="H31" s="543"/>
      <c r="I31" s="543"/>
      <c r="J31" s="543"/>
      <c r="K31" s="543"/>
      <c r="L31" s="544"/>
    </row>
    <row r="32" spans="1:12" x14ac:dyDescent="0.25">
      <c r="A32" s="599"/>
      <c r="B32" s="599"/>
      <c r="C32" s="545" t="s">
        <v>13</v>
      </c>
      <c r="D32" s="611" t="s">
        <v>773</v>
      </c>
      <c r="E32" s="612"/>
      <c r="F32" s="612"/>
      <c r="G32" s="612"/>
      <c r="H32" s="612"/>
      <c r="I32" s="612"/>
      <c r="J32" s="612"/>
      <c r="K32" s="612"/>
      <c r="L32" s="545"/>
    </row>
    <row r="33" spans="1:12" x14ac:dyDescent="0.25">
      <c r="A33" s="599"/>
      <c r="B33" s="599"/>
      <c r="C33" s="546"/>
      <c r="D33" s="613"/>
      <c r="E33" s="614"/>
      <c r="F33" s="614"/>
      <c r="G33" s="614"/>
      <c r="H33" s="614"/>
      <c r="I33" s="614"/>
      <c r="J33" s="614"/>
      <c r="K33" s="614"/>
      <c r="L33" s="546"/>
    </row>
    <row r="34" spans="1:12" x14ac:dyDescent="0.25">
      <c r="A34" s="599"/>
      <c r="B34" s="599"/>
      <c r="C34" s="546"/>
      <c r="D34" s="613"/>
      <c r="E34" s="614"/>
      <c r="F34" s="614"/>
      <c r="G34" s="614"/>
      <c r="H34" s="614"/>
      <c r="I34" s="614"/>
      <c r="J34" s="614"/>
      <c r="K34" s="614"/>
      <c r="L34" s="546"/>
    </row>
    <row r="35" spans="1:12" ht="63.75" customHeight="1" thickBot="1" x14ac:dyDescent="0.3">
      <c r="A35" s="599"/>
      <c r="B35" s="599"/>
      <c r="C35" s="547"/>
      <c r="D35" s="615"/>
      <c r="E35" s="616"/>
      <c r="F35" s="616"/>
      <c r="G35" s="616"/>
      <c r="H35" s="616"/>
      <c r="I35" s="616"/>
      <c r="J35" s="616"/>
      <c r="K35" s="616"/>
      <c r="L35" s="547"/>
    </row>
    <row r="36" spans="1:12" x14ac:dyDescent="0.25">
      <c r="A36" s="599"/>
      <c r="B36" s="599"/>
      <c r="C36" s="545" t="s">
        <v>14</v>
      </c>
      <c r="D36" s="611" t="s">
        <v>772</v>
      </c>
      <c r="E36" s="612"/>
      <c r="F36" s="612"/>
      <c r="G36" s="612"/>
      <c r="H36" s="612"/>
      <c r="I36" s="612"/>
      <c r="J36" s="612"/>
      <c r="K36" s="612"/>
      <c r="L36" s="545"/>
    </row>
    <row r="37" spans="1:12" x14ac:dyDescent="0.25">
      <c r="A37" s="599"/>
      <c r="B37" s="599"/>
      <c r="C37" s="546"/>
      <c r="D37" s="613"/>
      <c r="E37" s="614"/>
      <c r="F37" s="614"/>
      <c r="G37" s="614"/>
      <c r="H37" s="614"/>
      <c r="I37" s="614"/>
      <c r="J37" s="614"/>
      <c r="K37" s="614"/>
      <c r="L37" s="546"/>
    </row>
    <row r="38" spans="1:12" x14ac:dyDescent="0.25">
      <c r="A38" s="599"/>
      <c r="B38" s="599"/>
      <c r="C38" s="546"/>
      <c r="D38" s="613"/>
      <c r="E38" s="614"/>
      <c r="F38" s="614"/>
      <c r="G38" s="614"/>
      <c r="H38" s="614"/>
      <c r="I38" s="614"/>
      <c r="J38" s="614"/>
      <c r="K38" s="614"/>
      <c r="L38" s="546"/>
    </row>
    <row r="39" spans="1:12" x14ac:dyDescent="0.25">
      <c r="A39" s="599"/>
      <c r="B39" s="599"/>
      <c r="C39" s="546"/>
      <c r="D39" s="613"/>
      <c r="E39" s="614"/>
      <c r="F39" s="614"/>
      <c r="G39" s="614"/>
      <c r="H39" s="614"/>
      <c r="I39" s="614"/>
      <c r="J39" s="614"/>
      <c r="K39" s="614"/>
      <c r="L39" s="546"/>
    </row>
    <row r="40" spans="1:12" ht="5.25" customHeight="1" thickBot="1" x14ac:dyDescent="0.3">
      <c r="A40" s="599"/>
      <c r="B40" s="599"/>
      <c r="C40" s="546"/>
      <c r="D40" s="615"/>
      <c r="E40" s="616"/>
      <c r="F40" s="616"/>
      <c r="G40" s="616"/>
      <c r="H40" s="616"/>
      <c r="I40" s="616"/>
      <c r="J40" s="616"/>
      <c r="K40" s="616"/>
      <c r="L40" s="547"/>
    </row>
    <row r="41" spans="1:12" ht="15" customHeight="1" x14ac:dyDescent="0.25">
      <c r="A41" s="599"/>
      <c r="B41" s="599"/>
      <c r="C41" s="545" t="s">
        <v>19</v>
      </c>
      <c r="D41" s="611" t="s">
        <v>771</v>
      </c>
      <c r="E41" s="612"/>
      <c r="F41" s="612"/>
      <c r="G41" s="612"/>
      <c r="H41" s="612"/>
      <c r="I41" s="612"/>
      <c r="J41" s="612"/>
      <c r="K41" s="612"/>
      <c r="L41" s="545"/>
    </row>
    <row r="42" spans="1:12" ht="15.75" thickBot="1" x14ac:dyDescent="0.3">
      <c r="A42" s="599"/>
      <c r="B42" s="599"/>
      <c r="C42" s="546"/>
      <c r="D42" s="615"/>
      <c r="E42" s="616"/>
      <c r="F42" s="616"/>
      <c r="G42" s="616"/>
      <c r="H42" s="616"/>
      <c r="I42" s="616"/>
      <c r="J42" s="616"/>
      <c r="K42" s="616"/>
      <c r="L42" s="547"/>
    </row>
    <row r="43" spans="1:12" x14ac:dyDescent="0.25">
      <c r="A43" s="599"/>
      <c r="B43" s="599"/>
      <c r="C43" s="45" t="s">
        <v>15</v>
      </c>
      <c r="D43" s="21">
        <v>110000</v>
      </c>
      <c r="E43" s="22">
        <f>D43/D44</f>
        <v>0.11578947368421053</v>
      </c>
      <c r="F43" s="607" t="s">
        <v>23</v>
      </c>
      <c r="G43" s="608"/>
      <c r="H43" s="609"/>
      <c r="I43" s="609"/>
      <c r="J43" s="609"/>
      <c r="K43" s="609"/>
      <c r="L43" s="610"/>
    </row>
    <row r="44" spans="1:12" ht="15.75" thickBot="1" x14ac:dyDescent="0.3">
      <c r="A44" s="599"/>
      <c r="B44" s="599"/>
      <c r="C44" s="46" t="s">
        <v>16</v>
      </c>
      <c r="D44" s="16">
        <v>950000</v>
      </c>
      <c r="E44" s="1"/>
      <c r="F44" s="519"/>
      <c r="G44" s="520"/>
      <c r="H44" s="520"/>
      <c r="I44" s="520"/>
      <c r="J44" s="520"/>
      <c r="K44" s="520"/>
      <c r="L44" s="521"/>
    </row>
    <row r="45" spans="1:12" x14ac:dyDescent="0.25">
      <c r="A45" s="599"/>
      <c r="B45" s="599"/>
      <c r="C45" s="47" t="s">
        <v>17</v>
      </c>
      <c r="D45" s="48">
        <v>9987</v>
      </c>
      <c r="E45" s="548"/>
      <c r="F45" s="549"/>
      <c r="G45" s="549"/>
      <c r="H45" s="549"/>
      <c r="I45" s="549"/>
      <c r="J45" s="549"/>
      <c r="K45" s="549"/>
      <c r="L45" s="550"/>
    </row>
    <row r="46" spans="1:12" ht="15.75" thickBot="1" x14ac:dyDescent="0.3">
      <c r="A46" s="600"/>
      <c r="B46" s="600"/>
      <c r="C46" s="49" t="s">
        <v>18</v>
      </c>
      <c r="D46" s="27">
        <v>76.7</v>
      </c>
      <c r="E46" s="551"/>
      <c r="F46" s="552"/>
      <c r="G46" s="552"/>
      <c r="H46" s="552"/>
      <c r="I46" s="552"/>
      <c r="J46" s="552"/>
      <c r="K46" s="552"/>
      <c r="L46" s="553"/>
    </row>
  </sheetData>
  <mergeCells count="16">
    <mergeCell ref="A4:A46"/>
    <mergeCell ref="A1:L2"/>
    <mergeCell ref="C30:L30"/>
    <mergeCell ref="D31:L31"/>
    <mergeCell ref="C32:C35"/>
    <mergeCell ref="B4:B46"/>
    <mergeCell ref="C36:C40"/>
    <mergeCell ref="E45:L46"/>
    <mergeCell ref="C41:C42"/>
    <mergeCell ref="C27:L27"/>
    <mergeCell ref="E28:L28"/>
    <mergeCell ref="E29:L29"/>
    <mergeCell ref="F43:L44"/>
    <mergeCell ref="D32:L35"/>
    <mergeCell ref="D36:L40"/>
    <mergeCell ref="D41:L42"/>
  </mergeCells>
  <printOptions horizontalCentered="1" verticalCentered="1"/>
  <pageMargins left="0.2" right="0.2" top="0.5" bottom="0.5" header="0.3" footer="0.3"/>
  <pageSetup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883BD-3C56-4703-8220-0EADB79876EF}">
  <sheetPr>
    <pageSetUpPr fitToPage="1"/>
  </sheetPr>
  <dimension ref="A1:L48"/>
  <sheetViews>
    <sheetView topLeftCell="B1" workbookViewId="0">
      <selection activeCell="J20" sqref="J20"/>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25.7109375" bestFit="1" customWidth="1"/>
    <col min="6" max="6" width="23.140625" bestFit="1" customWidth="1"/>
    <col min="7" max="7" width="23.140625" customWidth="1"/>
    <col min="8" max="8" width="21.28515625" bestFit="1" customWidth="1"/>
    <col min="9" max="9" width="37" bestFit="1"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31" t="s">
        <v>770</v>
      </c>
      <c r="B4" s="531">
        <v>2</v>
      </c>
      <c r="C4" s="24" t="s">
        <v>60</v>
      </c>
      <c r="D4" s="2" t="s">
        <v>766</v>
      </c>
      <c r="E4" s="2" t="s">
        <v>769</v>
      </c>
      <c r="F4" s="3">
        <v>66164</v>
      </c>
      <c r="G4" s="3"/>
      <c r="H4" s="3">
        <v>31.81</v>
      </c>
      <c r="I4" s="2" t="s">
        <v>765</v>
      </c>
      <c r="J4" s="3">
        <f>K4*2077.5</f>
        <v>9120.2249999999985</v>
      </c>
      <c r="K4" s="3">
        <v>4.3899999999999997</v>
      </c>
      <c r="L4" s="4"/>
    </row>
    <row r="5" spans="1:12" x14ac:dyDescent="0.25">
      <c r="A5" s="532"/>
      <c r="B5" s="532"/>
      <c r="C5" s="25" t="s">
        <v>768</v>
      </c>
      <c r="D5" s="5" t="s">
        <v>766</v>
      </c>
      <c r="E5" s="5">
        <v>14</v>
      </c>
      <c r="F5" s="6">
        <v>53456</v>
      </c>
      <c r="G5" s="6"/>
      <c r="H5" s="6">
        <v>25.7</v>
      </c>
      <c r="I5" s="2" t="s">
        <v>765</v>
      </c>
      <c r="J5" s="6">
        <f>K5*2088</f>
        <v>9145.44</v>
      </c>
      <c r="K5" s="6">
        <v>4.38</v>
      </c>
      <c r="L5" s="7"/>
    </row>
    <row r="6" spans="1:12" x14ac:dyDescent="0.25">
      <c r="A6" s="532"/>
      <c r="B6" s="532"/>
      <c r="C6" s="25" t="s">
        <v>86</v>
      </c>
      <c r="D6" s="5" t="s">
        <v>766</v>
      </c>
      <c r="E6" s="5">
        <v>5</v>
      </c>
      <c r="F6" s="6">
        <v>43222</v>
      </c>
      <c r="G6" s="6"/>
      <c r="H6" s="6">
        <v>20.78</v>
      </c>
      <c r="I6" s="2" t="s">
        <v>765</v>
      </c>
      <c r="J6" s="6">
        <f>K6*2088</f>
        <v>9145.44</v>
      </c>
      <c r="K6" s="6">
        <v>4.38</v>
      </c>
      <c r="L6" s="7"/>
    </row>
    <row r="7" spans="1:12" x14ac:dyDescent="0.25">
      <c r="A7" s="532"/>
      <c r="B7" s="532"/>
      <c r="C7" s="25" t="s">
        <v>767</v>
      </c>
      <c r="D7" s="5" t="s">
        <v>766</v>
      </c>
      <c r="E7" s="5">
        <v>4.5</v>
      </c>
      <c r="F7" s="6">
        <v>43222</v>
      </c>
      <c r="G7" s="6"/>
      <c r="H7" s="6">
        <v>20.78</v>
      </c>
      <c r="I7" s="2" t="s">
        <v>765</v>
      </c>
      <c r="J7" s="6">
        <f>K7*2088</f>
        <v>9145.44</v>
      </c>
      <c r="K7" s="6">
        <v>4.38</v>
      </c>
      <c r="L7" s="7"/>
    </row>
    <row r="8" spans="1:12" x14ac:dyDescent="0.25">
      <c r="A8" s="532"/>
      <c r="B8" s="532"/>
      <c r="C8" s="25"/>
      <c r="D8" s="5"/>
      <c r="E8" s="5"/>
      <c r="F8" s="5"/>
      <c r="G8" s="5"/>
      <c r="H8" s="5"/>
      <c r="I8" s="5"/>
      <c r="J8" s="6"/>
      <c r="K8" s="6">
        <f t="shared" ref="K8:K26" si="0">J8/2088</f>
        <v>0</v>
      </c>
      <c r="L8" s="7"/>
    </row>
    <row r="9" spans="1:12" x14ac:dyDescent="0.25">
      <c r="A9" s="532"/>
      <c r="B9" s="532"/>
      <c r="C9" s="25"/>
      <c r="D9" s="5"/>
      <c r="E9" s="5"/>
      <c r="F9" s="5"/>
      <c r="G9" s="5"/>
      <c r="H9" s="5"/>
      <c r="I9" s="5"/>
      <c r="J9" s="6"/>
      <c r="K9" s="6">
        <f t="shared" si="0"/>
        <v>0</v>
      </c>
      <c r="L9" s="7"/>
    </row>
    <row r="10" spans="1:12" x14ac:dyDescent="0.25">
      <c r="A10" s="532"/>
      <c r="B10" s="532"/>
      <c r="C10" s="25"/>
      <c r="D10" s="5"/>
      <c r="E10" s="5"/>
      <c r="F10" s="5"/>
      <c r="G10" s="5"/>
      <c r="H10" s="5"/>
      <c r="I10" s="5"/>
      <c r="J10" s="6"/>
      <c r="K10" s="6">
        <f t="shared" si="0"/>
        <v>0</v>
      </c>
      <c r="L10" s="7"/>
    </row>
    <row r="11" spans="1:12" x14ac:dyDescent="0.25">
      <c r="A11" s="532"/>
      <c r="B11" s="532"/>
      <c r="C11" s="25"/>
      <c r="D11" s="5"/>
      <c r="E11" s="5"/>
      <c r="F11" s="5"/>
      <c r="G11" s="5"/>
      <c r="H11" s="5"/>
      <c r="I11" s="5"/>
      <c r="J11" s="6"/>
      <c r="K11" s="6">
        <f t="shared" si="0"/>
        <v>0</v>
      </c>
      <c r="L11" s="7"/>
    </row>
    <row r="12" spans="1:12" x14ac:dyDescent="0.25">
      <c r="A12" s="532"/>
      <c r="B12" s="532"/>
      <c r="C12" s="25"/>
      <c r="D12" s="5"/>
      <c r="E12" s="5"/>
      <c r="F12" s="5"/>
      <c r="G12" s="5"/>
      <c r="H12" s="5"/>
      <c r="I12" s="5"/>
      <c r="J12" s="6"/>
      <c r="K12" s="6">
        <f t="shared" si="0"/>
        <v>0</v>
      </c>
      <c r="L12" s="7"/>
    </row>
    <row r="13" spans="1:12" x14ac:dyDescent="0.25">
      <c r="A13" s="532"/>
      <c r="B13" s="532"/>
      <c r="C13" s="25"/>
      <c r="D13" s="5"/>
      <c r="E13" s="5"/>
      <c r="F13" s="5"/>
      <c r="G13" s="5"/>
      <c r="H13" s="5"/>
      <c r="I13" s="5"/>
      <c r="J13" s="6"/>
      <c r="K13" s="6">
        <f t="shared" si="0"/>
        <v>0</v>
      </c>
      <c r="L13" s="7"/>
    </row>
    <row r="14" spans="1:12" x14ac:dyDescent="0.25">
      <c r="A14" s="532"/>
      <c r="B14" s="532"/>
      <c r="C14" s="25"/>
      <c r="D14" s="5"/>
      <c r="E14" s="5"/>
      <c r="F14" s="5"/>
      <c r="G14" s="5"/>
      <c r="H14" s="5"/>
      <c r="I14" s="5"/>
      <c r="J14" s="6"/>
      <c r="K14" s="6">
        <f t="shared" si="0"/>
        <v>0</v>
      </c>
      <c r="L14" s="7"/>
    </row>
    <row r="15" spans="1:12" x14ac:dyDescent="0.25">
      <c r="A15" s="532"/>
      <c r="B15" s="532"/>
      <c r="C15" s="25"/>
      <c r="D15" s="5"/>
      <c r="E15" s="5"/>
      <c r="F15" s="5"/>
      <c r="G15" s="5"/>
      <c r="H15" s="5"/>
      <c r="I15" s="5"/>
      <c r="J15" s="6"/>
      <c r="K15" s="6">
        <f t="shared" si="0"/>
        <v>0</v>
      </c>
      <c r="L15" s="7"/>
    </row>
    <row r="16" spans="1:12" x14ac:dyDescent="0.25">
      <c r="A16" s="532"/>
      <c r="B16" s="532"/>
      <c r="C16" s="25"/>
      <c r="D16" s="5"/>
      <c r="E16" s="5"/>
      <c r="F16" s="5"/>
      <c r="G16" s="5"/>
      <c r="H16" s="5"/>
      <c r="I16" s="5"/>
      <c r="J16" s="6"/>
      <c r="K16" s="6">
        <f t="shared" si="0"/>
        <v>0</v>
      </c>
      <c r="L16" s="7"/>
    </row>
    <row r="17" spans="1:12" x14ac:dyDescent="0.25">
      <c r="A17" s="532"/>
      <c r="B17" s="532"/>
      <c r="C17" s="25"/>
      <c r="D17" s="5"/>
      <c r="E17" s="5"/>
      <c r="F17" s="5"/>
      <c r="G17" s="5"/>
      <c r="H17" s="5"/>
      <c r="I17" s="5"/>
      <c r="J17" s="6"/>
      <c r="K17" s="6">
        <f t="shared" si="0"/>
        <v>0</v>
      </c>
      <c r="L17" s="7"/>
    </row>
    <row r="18" spans="1:12" x14ac:dyDescent="0.25">
      <c r="A18" s="532"/>
      <c r="B18" s="532"/>
      <c r="C18" s="25"/>
      <c r="D18" s="5"/>
      <c r="E18" s="5"/>
      <c r="F18" s="5"/>
      <c r="G18" s="5"/>
      <c r="H18" s="5"/>
      <c r="I18" s="5"/>
      <c r="J18" s="6"/>
      <c r="K18" s="6">
        <f t="shared" si="0"/>
        <v>0</v>
      </c>
      <c r="L18" s="7"/>
    </row>
    <row r="19" spans="1:12" x14ac:dyDescent="0.25">
      <c r="A19" s="532"/>
      <c r="B19" s="532"/>
      <c r="C19" s="25"/>
      <c r="D19" s="5"/>
      <c r="E19" s="5"/>
      <c r="F19" s="5"/>
      <c r="G19" s="5"/>
      <c r="H19" s="5"/>
      <c r="I19" s="5"/>
      <c r="J19" s="6"/>
      <c r="K19" s="6">
        <f t="shared" si="0"/>
        <v>0</v>
      </c>
      <c r="L19" s="7"/>
    </row>
    <row r="20" spans="1:12" x14ac:dyDescent="0.25">
      <c r="A20" s="532"/>
      <c r="B20" s="532"/>
      <c r="C20" s="25"/>
      <c r="D20" s="5"/>
      <c r="E20" s="5"/>
      <c r="F20" s="5"/>
      <c r="G20" s="5"/>
      <c r="H20" s="5"/>
      <c r="I20" s="5"/>
      <c r="J20" s="6"/>
      <c r="K20" s="6">
        <f t="shared" si="0"/>
        <v>0</v>
      </c>
      <c r="L20" s="7"/>
    </row>
    <row r="21" spans="1:12" x14ac:dyDescent="0.25">
      <c r="A21" s="532"/>
      <c r="B21" s="532"/>
      <c r="C21" s="25"/>
      <c r="D21" s="5"/>
      <c r="E21" s="5"/>
      <c r="F21" s="5"/>
      <c r="G21" s="5"/>
      <c r="H21" s="5"/>
      <c r="I21" s="5"/>
      <c r="J21" s="6"/>
      <c r="K21" s="6">
        <f t="shared" si="0"/>
        <v>0</v>
      </c>
      <c r="L21" s="7"/>
    </row>
    <row r="22" spans="1:12" x14ac:dyDescent="0.25">
      <c r="A22" s="532"/>
      <c r="B22" s="532"/>
      <c r="C22" s="25"/>
      <c r="D22" s="5"/>
      <c r="E22" s="5"/>
      <c r="F22" s="5"/>
      <c r="G22" s="5"/>
      <c r="H22" s="5"/>
      <c r="I22" s="5"/>
      <c r="J22" s="6"/>
      <c r="K22" s="6">
        <f t="shared" si="0"/>
        <v>0</v>
      </c>
      <c r="L22" s="7"/>
    </row>
    <row r="23" spans="1:12" x14ac:dyDescent="0.25">
      <c r="A23" s="532"/>
      <c r="B23" s="532"/>
      <c r="C23" s="25"/>
      <c r="D23" s="5"/>
      <c r="E23" s="5"/>
      <c r="F23" s="5"/>
      <c r="G23" s="5"/>
      <c r="H23" s="5"/>
      <c r="I23" s="5"/>
      <c r="J23" s="6"/>
      <c r="K23" s="6">
        <f t="shared" si="0"/>
        <v>0</v>
      </c>
      <c r="L23" s="7"/>
    </row>
    <row r="24" spans="1:12" x14ac:dyDescent="0.25">
      <c r="A24" s="532"/>
      <c r="B24" s="532"/>
      <c r="C24" s="25"/>
      <c r="D24" s="5"/>
      <c r="E24" s="5"/>
      <c r="F24" s="5"/>
      <c r="G24" s="5"/>
      <c r="H24" s="5"/>
      <c r="I24" s="5"/>
      <c r="J24" s="6"/>
      <c r="K24" s="6">
        <f t="shared" si="0"/>
        <v>0</v>
      </c>
      <c r="L24" s="7"/>
    </row>
    <row r="25" spans="1:12" x14ac:dyDescent="0.25">
      <c r="A25" s="532"/>
      <c r="B25" s="532"/>
      <c r="C25" s="25"/>
      <c r="D25" s="5"/>
      <c r="E25" s="5"/>
      <c r="F25" s="5"/>
      <c r="G25" s="5"/>
      <c r="H25" s="5"/>
      <c r="I25" s="5"/>
      <c r="J25" s="6"/>
      <c r="K25" s="6">
        <f t="shared" si="0"/>
        <v>0</v>
      </c>
      <c r="L25" s="7"/>
    </row>
    <row r="26" spans="1:12" ht="15.75" thickBot="1" x14ac:dyDescent="0.3">
      <c r="A26" s="532"/>
      <c r="B26" s="532"/>
      <c r="C26" s="96"/>
      <c r="D26" s="97"/>
      <c r="E26" s="97"/>
      <c r="F26" s="97"/>
      <c r="G26" s="97"/>
      <c r="H26" s="97"/>
      <c r="I26" s="97"/>
      <c r="J26" s="98"/>
      <c r="K26" s="98">
        <f t="shared" si="0"/>
        <v>0</v>
      </c>
      <c r="L26" s="99"/>
    </row>
    <row r="27" spans="1:12" x14ac:dyDescent="0.25">
      <c r="A27" s="532"/>
      <c r="B27" s="532"/>
      <c r="C27" s="455" t="s">
        <v>20</v>
      </c>
      <c r="D27" s="455"/>
      <c r="E27" s="455"/>
      <c r="F27" s="455"/>
      <c r="G27" s="455"/>
      <c r="H27" s="455"/>
      <c r="I27" s="455"/>
      <c r="J27" s="455"/>
      <c r="K27" s="455"/>
      <c r="L27" s="456"/>
    </row>
    <row r="28" spans="1:12" x14ac:dyDescent="0.25">
      <c r="A28" s="532"/>
      <c r="B28" s="532"/>
      <c r="C28" s="25" t="s">
        <v>21</v>
      </c>
      <c r="D28" s="23">
        <v>75</v>
      </c>
      <c r="E28" s="411" t="s">
        <v>26</v>
      </c>
      <c r="F28" s="412"/>
      <c r="G28" s="412"/>
      <c r="H28" s="412"/>
      <c r="I28" s="412"/>
      <c r="J28" s="412"/>
      <c r="K28" s="412"/>
      <c r="L28" s="413"/>
    </row>
    <row r="29" spans="1:12" ht="15.75" thickBot="1" x14ac:dyDescent="0.3">
      <c r="A29" s="532"/>
      <c r="B29" s="532"/>
      <c r="C29" s="26" t="s">
        <v>22</v>
      </c>
      <c r="D29" s="37">
        <v>0.57499999999999996</v>
      </c>
      <c r="E29" s="414" t="s">
        <v>25</v>
      </c>
      <c r="F29" s="415"/>
      <c r="G29" s="415"/>
      <c r="H29" s="415"/>
      <c r="I29" s="415"/>
      <c r="J29" s="415"/>
      <c r="K29" s="415"/>
      <c r="L29" s="416"/>
    </row>
    <row r="30" spans="1:12" ht="15.75" thickBot="1" x14ac:dyDescent="0.3">
      <c r="A30" s="532"/>
      <c r="B30" s="532"/>
      <c r="C30" s="540" t="s">
        <v>11</v>
      </c>
      <c r="D30" s="540"/>
      <c r="E30" s="540"/>
      <c r="F30" s="540"/>
      <c r="G30" s="540"/>
      <c r="H30" s="540"/>
      <c r="I30" s="540"/>
      <c r="J30" s="540"/>
      <c r="K30" s="540"/>
      <c r="L30" s="541"/>
    </row>
    <row r="31" spans="1:12" ht="15.75" thickBot="1" x14ac:dyDescent="0.3">
      <c r="A31" s="532"/>
      <c r="B31" s="532"/>
      <c r="C31" s="44" t="s">
        <v>12</v>
      </c>
      <c r="D31" s="542">
        <v>11</v>
      </c>
      <c r="E31" s="543"/>
      <c r="F31" s="543"/>
      <c r="G31" s="543"/>
      <c r="H31" s="543"/>
      <c r="I31" s="543"/>
      <c r="J31" s="543"/>
      <c r="K31" s="543"/>
      <c r="L31" s="544"/>
    </row>
    <row r="32" spans="1:12" x14ac:dyDescent="0.25">
      <c r="A32" s="532"/>
      <c r="B32" s="532"/>
      <c r="C32" s="545" t="s">
        <v>13</v>
      </c>
      <c r="D32" s="8" t="s">
        <v>764</v>
      </c>
      <c r="E32" s="9" t="s">
        <v>763</v>
      </c>
      <c r="F32" s="9" t="s">
        <v>762</v>
      </c>
      <c r="G32" s="9" t="s">
        <v>761</v>
      </c>
      <c r="H32" s="9"/>
      <c r="I32" s="9"/>
      <c r="J32" s="9"/>
      <c r="K32" s="9"/>
      <c r="L32" s="10"/>
    </row>
    <row r="33" spans="1:12" x14ac:dyDescent="0.25">
      <c r="A33" s="532"/>
      <c r="B33" s="532"/>
      <c r="C33" s="546"/>
      <c r="D33" s="11" t="s">
        <v>760</v>
      </c>
      <c r="E33" t="s">
        <v>759</v>
      </c>
      <c r="F33" t="s">
        <v>758</v>
      </c>
      <c r="G33" t="s">
        <v>755</v>
      </c>
      <c r="L33" s="13"/>
    </row>
    <row r="34" spans="1:12" x14ac:dyDescent="0.25">
      <c r="A34" s="532"/>
      <c r="B34" s="532"/>
      <c r="C34" s="546"/>
      <c r="D34" s="11" t="s">
        <v>53</v>
      </c>
      <c r="E34" t="s">
        <v>757</v>
      </c>
      <c r="F34" t="s">
        <v>756</v>
      </c>
      <c r="G34" t="s">
        <v>755</v>
      </c>
      <c r="L34" s="13"/>
    </row>
    <row r="35" spans="1:12" ht="15.75" thickBot="1" x14ac:dyDescent="0.3">
      <c r="A35" s="532"/>
      <c r="B35" s="532"/>
      <c r="C35" s="547"/>
      <c r="D35" s="100" t="s">
        <v>754</v>
      </c>
      <c r="E35" s="14"/>
      <c r="F35" s="14"/>
      <c r="G35" s="14"/>
      <c r="H35" s="14"/>
      <c r="I35" s="14"/>
      <c r="J35" s="14"/>
      <c r="K35" s="14"/>
      <c r="L35" s="15"/>
    </row>
    <row r="36" spans="1:12" x14ac:dyDescent="0.25">
      <c r="A36" s="532"/>
      <c r="B36" s="532"/>
      <c r="C36" s="545" t="s">
        <v>14</v>
      </c>
      <c r="D36" s="8" t="s">
        <v>753</v>
      </c>
      <c r="E36" s="9"/>
      <c r="F36" s="9"/>
      <c r="G36" s="9"/>
      <c r="H36" s="9"/>
      <c r="I36" s="9"/>
      <c r="J36" s="9"/>
      <c r="K36" s="9"/>
      <c r="L36" s="10"/>
    </row>
    <row r="37" spans="1:12" x14ac:dyDescent="0.25">
      <c r="A37" s="532"/>
      <c r="B37" s="532"/>
      <c r="C37" s="546"/>
      <c r="D37" s="11" t="s">
        <v>752</v>
      </c>
      <c r="L37" s="13"/>
    </row>
    <row r="38" spans="1:12" x14ac:dyDescent="0.25">
      <c r="A38" s="532"/>
      <c r="B38" s="532"/>
      <c r="C38" s="546"/>
      <c r="D38" s="11" t="s">
        <v>751</v>
      </c>
      <c r="L38" s="13"/>
    </row>
    <row r="39" spans="1:12" x14ac:dyDescent="0.25">
      <c r="A39" s="532"/>
      <c r="B39" s="532"/>
      <c r="C39" s="546"/>
      <c r="D39" s="11"/>
      <c r="L39" s="13"/>
    </row>
    <row r="40" spans="1:12" ht="15.75" thickBot="1" x14ac:dyDescent="0.3">
      <c r="A40" s="532"/>
      <c r="B40" s="532"/>
      <c r="C40" s="546"/>
      <c r="D40" s="11"/>
      <c r="L40" s="13"/>
    </row>
    <row r="41" spans="1:12" x14ac:dyDescent="0.25">
      <c r="A41" s="532"/>
      <c r="B41" s="532"/>
      <c r="C41" s="545" t="s">
        <v>19</v>
      </c>
      <c r="D41" s="8" t="s">
        <v>750</v>
      </c>
      <c r="E41" s="9"/>
      <c r="F41" s="9"/>
      <c r="G41" s="9"/>
      <c r="H41" s="9"/>
      <c r="I41" s="9"/>
      <c r="J41" s="9"/>
      <c r="K41" s="9"/>
      <c r="L41" s="10"/>
    </row>
    <row r="42" spans="1:12" x14ac:dyDescent="0.25">
      <c r="A42" s="532"/>
      <c r="B42" s="532"/>
      <c r="C42" s="546"/>
      <c r="D42" s="11" t="s">
        <v>749</v>
      </c>
      <c r="L42" s="13"/>
    </row>
    <row r="43" spans="1:12" x14ac:dyDescent="0.25">
      <c r="A43" s="532"/>
      <c r="B43" s="532"/>
      <c r="C43" s="546"/>
      <c r="D43" s="11"/>
      <c r="L43" s="13"/>
    </row>
    <row r="44" spans="1:12" ht="15.75" thickBot="1" x14ac:dyDescent="0.3">
      <c r="A44" s="532"/>
      <c r="B44" s="532"/>
      <c r="C44" s="547"/>
      <c r="D44" s="100"/>
      <c r="E44" s="14"/>
      <c r="F44" s="14"/>
      <c r="G44" s="14"/>
      <c r="H44" s="14"/>
      <c r="I44" s="14"/>
      <c r="J44" s="14"/>
      <c r="K44" s="14"/>
      <c r="L44" s="15"/>
    </row>
    <row r="45" spans="1:12" x14ac:dyDescent="0.25">
      <c r="A45" s="532"/>
      <c r="B45" s="532"/>
      <c r="C45" s="45" t="s">
        <v>15</v>
      </c>
      <c r="D45" s="21">
        <v>123559.5</v>
      </c>
      <c r="E45" s="22">
        <f>D45/D46</f>
        <v>0.15307533254623187</v>
      </c>
      <c r="F45" s="515" t="s">
        <v>748</v>
      </c>
      <c r="G45" s="516"/>
      <c r="H45" s="517"/>
      <c r="I45" s="517"/>
      <c r="J45" s="517"/>
      <c r="K45" s="517"/>
      <c r="L45" s="518"/>
    </row>
    <row r="46" spans="1:12" ht="15.75" thickBot="1" x14ac:dyDescent="0.3">
      <c r="A46" s="532"/>
      <c r="B46" s="532"/>
      <c r="C46" s="46" t="s">
        <v>16</v>
      </c>
      <c r="D46" s="16">
        <v>807181</v>
      </c>
      <c r="E46" s="1"/>
      <c r="F46" s="519"/>
      <c r="G46" s="520"/>
      <c r="H46" s="520"/>
      <c r="I46" s="520"/>
      <c r="J46" s="520"/>
      <c r="K46" s="520"/>
      <c r="L46" s="521"/>
    </row>
    <row r="47" spans="1:12" x14ac:dyDescent="0.25">
      <c r="A47" s="532"/>
      <c r="B47" s="532"/>
      <c r="C47" s="47" t="s">
        <v>17</v>
      </c>
      <c r="D47" s="101">
        <v>11097</v>
      </c>
      <c r="E47" s="548" t="s">
        <v>124</v>
      </c>
      <c r="F47" s="549"/>
      <c r="G47" s="549"/>
      <c r="H47" s="549"/>
      <c r="I47" s="549"/>
      <c r="J47" s="549"/>
      <c r="K47" s="549"/>
      <c r="L47" s="550"/>
    </row>
    <row r="48" spans="1:12" ht="15.75" thickBot="1" x14ac:dyDescent="0.3">
      <c r="A48" s="533"/>
      <c r="B48" s="533"/>
      <c r="C48" s="49" t="s">
        <v>18</v>
      </c>
      <c r="D48" s="27">
        <v>96</v>
      </c>
      <c r="E48" s="551"/>
      <c r="F48" s="552"/>
      <c r="G48" s="552"/>
      <c r="H48" s="552"/>
      <c r="I48" s="552"/>
      <c r="J48" s="552"/>
      <c r="K48" s="552"/>
      <c r="L48" s="553"/>
    </row>
  </sheetData>
  <mergeCells count="13">
    <mergeCell ref="A4:A48"/>
    <mergeCell ref="A1:L2"/>
    <mergeCell ref="C30:L30"/>
    <mergeCell ref="D31:L31"/>
    <mergeCell ref="C32:C35"/>
    <mergeCell ref="B4:B48"/>
    <mergeCell ref="C36:C40"/>
    <mergeCell ref="E47:L48"/>
    <mergeCell ref="C41:C44"/>
    <mergeCell ref="C27:L27"/>
    <mergeCell ref="E28:L28"/>
    <mergeCell ref="E29:L29"/>
    <mergeCell ref="F45:L46"/>
  </mergeCells>
  <hyperlinks>
    <hyperlink ref="E47" r:id="rId1" xr:uid="{9231DAF5-50D2-4690-B054-4A640DA5BC53}"/>
  </hyperlinks>
  <printOptions horizontalCentered="1" verticalCentered="1"/>
  <pageMargins left="0.2" right="0.2" top="0.5" bottom="0.5" header="0.3" footer="0.3"/>
  <pageSetup scale="59"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38E1F-29BF-4EBC-A4AF-84899363CB88}">
  <sheetPr>
    <pageSetUpPr fitToPage="1"/>
  </sheetPr>
  <dimension ref="A1:L50"/>
  <sheetViews>
    <sheetView workbookViewId="0">
      <selection activeCell="J20" sqref="J20"/>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43.5703125" bestFit="1"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308" t="s">
        <v>27</v>
      </c>
      <c r="H3" s="18" t="s">
        <v>7</v>
      </c>
      <c r="I3" s="18" t="s">
        <v>8</v>
      </c>
      <c r="J3" s="18" t="s">
        <v>9</v>
      </c>
      <c r="K3" s="20" t="s">
        <v>10</v>
      </c>
      <c r="L3" s="19" t="s">
        <v>24</v>
      </c>
    </row>
    <row r="4" spans="1:12" x14ac:dyDescent="0.25">
      <c r="A4" s="531"/>
      <c r="B4" s="531"/>
      <c r="C4" s="24" t="s">
        <v>29</v>
      </c>
      <c r="D4" s="2" t="s">
        <v>328</v>
      </c>
      <c r="E4" s="2">
        <v>2</v>
      </c>
      <c r="F4" s="2"/>
      <c r="G4" s="306" t="s">
        <v>747</v>
      </c>
      <c r="H4" s="2">
        <v>34.229999999999997</v>
      </c>
      <c r="I4" s="2" t="s">
        <v>739</v>
      </c>
      <c r="J4" s="3">
        <v>16100</v>
      </c>
      <c r="K4" s="3">
        <f t="shared" ref="K4:K26" si="0">J4/2088</f>
        <v>7.7107279693486586</v>
      </c>
      <c r="L4" s="4"/>
    </row>
    <row r="5" spans="1:12" x14ac:dyDescent="0.25">
      <c r="A5" s="532"/>
      <c r="B5" s="532"/>
      <c r="C5" s="25" t="s">
        <v>746</v>
      </c>
      <c r="D5" s="2" t="s">
        <v>328</v>
      </c>
      <c r="E5" s="5">
        <v>31</v>
      </c>
      <c r="F5" s="5"/>
      <c r="G5" s="306" t="s">
        <v>745</v>
      </c>
      <c r="H5" s="5">
        <v>41.88</v>
      </c>
      <c r="I5" s="2" t="s">
        <v>739</v>
      </c>
      <c r="J5" s="6">
        <v>17300</v>
      </c>
      <c r="K5" s="6">
        <f t="shared" si="0"/>
        <v>8.2854406130268199</v>
      </c>
      <c r="L5" s="7"/>
    </row>
    <row r="6" spans="1:12" x14ac:dyDescent="0.25">
      <c r="A6" s="532"/>
      <c r="B6" s="532"/>
      <c r="C6" s="25" t="s">
        <v>744</v>
      </c>
      <c r="D6" s="2" t="s">
        <v>328</v>
      </c>
      <c r="E6" s="5">
        <v>8</v>
      </c>
      <c r="F6" s="5"/>
      <c r="G6" s="306" t="s">
        <v>743</v>
      </c>
      <c r="H6" s="5">
        <v>26.15</v>
      </c>
      <c r="I6" s="2" t="s">
        <v>739</v>
      </c>
      <c r="J6" s="6">
        <v>14800</v>
      </c>
      <c r="K6" s="6">
        <f t="shared" si="0"/>
        <v>7.088122605363985</v>
      </c>
      <c r="L6" s="7"/>
    </row>
    <row r="7" spans="1:12" x14ac:dyDescent="0.25">
      <c r="A7" s="532"/>
      <c r="B7" s="532"/>
      <c r="C7" s="25" t="s">
        <v>742</v>
      </c>
      <c r="D7" s="2" t="s">
        <v>328</v>
      </c>
      <c r="E7" s="5">
        <v>12</v>
      </c>
      <c r="F7" s="5"/>
      <c r="G7" s="306" t="s">
        <v>741</v>
      </c>
      <c r="H7" s="5">
        <v>27.22</v>
      </c>
      <c r="I7" s="2" t="s">
        <v>739</v>
      </c>
      <c r="J7" s="6">
        <v>15000</v>
      </c>
      <c r="K7" s="6">
        <f t="shared" si="0"/>
        <v>7.1839080459770113</v>
      </c>
      <c r="L7" s="7"/>
    </row>
    <row r="8" spans="1:12" x14ac:dyDescent="0.25">
      <c r="A8" s="532"/>
      <c r="B8" s="532"/>
      <c r="C8" s="25" t="s">
        <v>201</v>
      </c>
      <c r="D8" s="2" t="s">
        <v>328</v>
      </c>
      <c r="E8" s="5">
        <v>4</v>
      </c>
      <c r="F8" s="5"/>
      <c r="G8" s="306" t="s">
        <v>740</v>
      </c>
      <c r="H8" s="5">
        <v>27.82</v>
      </c>
      <c r="I8" s="2" t="s">
        <v>739</v>
      </c>
      <c r="J8" s="6">
        <v>15100</v>
      </c>
      <c r="K8" s="6">
        <f t="shared" si="0"/>
        <v>7.2318007662835253</v>
      </c>
      <c r="L8" s="7"/>
    </row>
    <row r="9" spans="1:12" x14ac:dyDescent="0.25">
      <c r="A9" s="532"/>
      <c r="B9" s="532"/>
      <c r="C9" s="25"/>
      <c r="D9" s="5"/>
      <c r="E9" s="5"/>
      <c r="F9" s="5"/>
      <c r="G9" s="5"/>
      <c r="H9" s="5"/>
      <c r="I9" s="5"/>
      <c r="J9" s="6"/>
      <c r="K9" s="6">
        <f t="shared" si="0"/>
        <v>0</v>
      </c>
      <c r="L9" s="7"/>
    </row>
    <row r="10" spans="1:12" x14ac:dyDescent="0.25">
      <c r="A10" s="532"/>
      <c r="B10" s="532"/>
      <c r="C10" s="25"/>
      <c r="D10" s="5"/>
      <c r="E10" s="5"/>
      <c r="F10" s="5"/>
      <c r="G10" s="5"/>
      <c r="H10" s="5"/>
      <c r="I10" s="5"/>
      <c r="J10" s="6"/>
      <c r="K10" s="6">
        <f t="shared" si="0"/>
        <v>0</v>
      </c>
      <c r="L10" s="7"/>
    </row>
    <row r="11" spans="1:12" x14ac:dyDescent="0.25">
      <c r="A11" s="532"/>
      <c r="B11" s="532"/>
      <c r="C11" s="25"/>
      <c r="D11" s="5"/>
      <c r="E11" s="5"/>
      <c r="F11" s="5"/>
      <c r="G11" s="5"/>
      <c r="H11" s="5"/>
      <c r="I11" s="5"/>
      <c r="J11" s="6"/>
      <c r="K11" s="6">
        <f t="shared" si="0"/>
        <v>0</v>
      </c>
      <c r="L11" s="7"/>
    </row>
    <row r="12" spans="1:12" x14ac:dyDescent="0.25">
      <c r="A12" s="532"/>
      <c r="B12" s="532"/>
      <c r="C12" s="25"/>
      <c r="D12" s="5"/>
      <c r="E12" s="5"/>
      <c r="F12" s="5"/>
      <c r="G12" s="5"/>
      <c r="H12" s="5"/>
      <c r="I12" s="5"/>
      <c r="J12" s="6"/>
      <c r="K12" s="6">
        <f t="shared" si="0"/>
        <v>0</v>
      </c>
      <c r="L12" s="7"/>
    </row>
    <row r="13" spans="1:12" x14ac:dyDescent="0.25">
      <c r="A13" s="532"/>
      <c r="B13" s="532"/>
      <c r="C13" s="25"/>
      <c r="D13" s="5"/>
      <c r="E13" s="5"/>
      <c r="F13" s="5"/>
      <c r="G13" s="5"/>
      <c r="H13" s="5"/>
      <c r="I13" s="5"/>
      <c r="J13" s="6"/>
      <c r="K13" s="6">
        <f t="shared" si="0"/>
        <v>0</v>
      </c>
      <c r="L13" s="7"/>
    </row>
    <row r="14" spans="1:12" x14ac:dyDescent="0.25">
      <c r="A14" s="532"/>
      <c r="B14" s="532"/>
      <c r="C14" s="25"/>
      <c r="D14" s="5"/>
      <c r="E14" s="5"/>
      <c r="F14" s="5"/>
      <c r="G14" s="5"/>
      <c r="H14" s="5"/>
      <c r="I14" s="5"/>
      <c r="J14" s="6"/>
      <c r="K14" s="6">
        <f t="shared" si="0"/>
        <v>0</v>
      </c>
      <c r="L14" s="7"/>
    </row>
    <row r="15" spans="1:12" x14ac:dyDescent="0.25">
      <c r="A15" s="532"/>
      <c r="B15" s="532"/>
      <c r="C15" s="25"/>
      <c r="D15" s="5"/>
      <c r="E15" s="5"/>
      <c r="F15" s="5"/>
      <c r="G15" s="5"/>
      <c r="H15" s="5"/>
      <c r="I15" s="5"/>
      <c r="J15" s="6"/>
      <c r="K15" s="6">
        <f t="shared" si="0"/>
        <v>0</v>
      </c>
      <c r="L15" s="7"/>
    </row>
    <row r="16" spans="1:12" x14ac:dyDescent="0.25">
      <c r="A16" s="532"/>
      <c r="B16" s="532"/>
      <c r="C16" s="25"/>
      <c r="D16" s="5"/>
      <c r="E16" s="5"/>
      <c r="F16" s="5"/>
      <c r="G16" s="5"/>
      <c r="H16" s="5"/>
      <c r="I16" s="5"/>
      <c r="J16" s="6"/>
      <c r="K16" s="6">
        <f t="shared" si="0"/>
        <v>0</v>
      </c>
      <c r="L16" s="7"/>
    </row>
    <row r="17" spans="1:12" x14ac:dyDescent="0.25">
      <c r="A17" s="532"/>
      <c r="B17" s="532"/>
      <c r="C17" s="25"/>
      <c r="D17" s="5"/>
      <c r="E17" s="5"/>
      <c r="F17" s="5"/>
      <c r="G17" s="5"/>
      <c r="H17" s="5"/>
      <c r="I17" s="5"/>
      <c r="J17" s="6"/>
      <c r="K17" s="6">
        <f t="shared" si="0"/>
        <v>0</v>
      </c>
      <c r="L17" s="7"/>
    </row>
    <row r="18" spans="1:12" x14ac:dyDescent="0.25">
      <c r="A18" s="532"/>
      <c r="B18" s="532"/>
      <c r="C18" s="25"/>
      <c r="D18" s="5"/>
      <c r="E18" s="5"/>
      <c r="F18" s="5"/>
      <c r="G18" s="5"/>
      <c r="H18" s="5"/>
      <c r="I18" s="5"/>
      <c r="J18" s="6"/>
      <c r="K18" s="6">
        <f t="shared" si="0"/>
        <v>0</v>
      </c>
      <c r="L18" s="7"/>
    </row>
    <row r="19" spans="1:12" x14ac:dyDescent="0.25">
      <c r="A19" s="532"/>
      <c r="B19" s="532"/>
      <c r="C19" s="25"/>
      <c r="D19" s="5"/>
      <c r="E19" s="5"/>
      <c r="F19" s="5"/>
      <c r="G19" s="5"/>
      <c r="H19" s="5"/>
      <c r="I19" s="5"/>
      <c r="J19" s="6"/>
      <c r="K19" s="6">
        <f t="shared" si="0"/>
        <v>0</v>
      </c>
      <c r="L19" s="7"/>
    </row>
    <row r="20" spans="1:12" x14ac:dyDescent="0.25">
      <c r="A20" s="532"/>
      <c r="B20" s="532"/>
      <c r="C20" s="25"/>
      <c r="D20" s="5"/>
      <c r="E20" s="5"/>
      <c r="F20" s="5"/>
      <c r="G20" s="5"/>
      <c r="H20" s="5"/>
      <c r="I20" s="5"/>
      <c r="J20" s="6"/>
      <c r="K20" s="6">
        <f t="shared" si="0"/>
        <v>0</v>
      </c>
      <c r="L20" s="7"/>
    </row>
    <row r="21" spans="1:12" x14ac:dyDescent="0.25">
      <c r="A21" s="532"/>
      <c r="B21" s="532"/>
      <c r="C21" s="25"/>
      <c r="D21" s="5"/>
      <c r="E21" s="5"/>
      <c r="F21" s="5"/>
      <c r="G21" s="5"/>
      <c r="H21" s="5"/>
      <c r="I21" s="5"/>
      <c r="J21" s="6"/>
      <c r="K21" s="6">
        <f t="shared" si="0"/>
        <v>0</v>
      </c>
      <c r="L21" s="7"/>
    </row>
    <row r="22" spans="1:12" x14ac:dyDescent="0.25">
      <c r="A22" s="532"/>
      <c r="B22" s="532"/>
      <c r="C22" s="25"/>
      <c r="D22" s="5"/>
      <c r="E22" s="5"/>
      <c r="F22" s="5"/>
      <c r="G22" s="5"/>
      <c r="H22" s="5"/>
      <c r="I22" s="5"/>
      <c r="J22" s="6"/>
      <c r="K22" s="6">
        <f t="shared" si="0"/>
        <v>0</v>
      </c>
      <c r="L22" s="7"/>
    </row>
    <row r="23" spans="1:12" x14ac:dyDescent="0.25">
      <c r="A23" s="532"/>
      <c r="B23" s="532"/>
      <c r="C23" s="25"/>
      <c r="D23" s="5"/>
      <c r="E23" s="5"/>
      <c r="F23" s="5"/>
      <c r="G23" s="5"/>
      <c r="H23" s="5"/>
      <c r="I23" s="5"/>
      <c r="J23" s="6"/>
      <c r="K23" s="6">
        <f t="shared" si="0"/>
        <v>0</v>
      </c>
      <c r="L23" s="7"/>
    </row>
    <row r="24" spans="1:12" x14ac:dyDescent="0.25">
      <c r="A24" s="532"/>
      <c r="B24" s="532"/>
      <c r="C24" s="25"/>
      <c r="D24" s="5"/>
      <c r="E24" s="5"/>
      <c r="F24" s="5"/>
      <c r="G24" s="5"/>
      <c r="H24" s="5"/>
      <c r="I24" s="5"/>
      <c r="J24" s="6"/>
      <c r="K24" s="6">
        <f t="shared" si="0"/>
        <v>0</v>
      </c>
      <c r="L24" s="7"/>
    </row>
    <row r="25" spans="1:12" x14ac:dyDescent="0.25">
      <c r="A25" s="532"/>
      <c r="B25" s="532"/>
      <c r="C25" s="25"/>
      <c r="D25" s="5"/>
      <c r="E25" s="5"/>
      <c r="F25" s="5"/>
      <c r="G25" s="5"/>
      <c r="H25" s="5"/>
      <c r="I25" s="5"/>
      <c r="J25" s="6"/>
      <c r="K25" s="6">
        <f t="shared" si="0"/>
        <v>0</v>
      </c>
      <c r="L25" s="7"/>
    </row>
    <row r="26" spans="1:12" ht="15.75" thickBot="1" x14ac:dyDescent="0.3">
      <c r="A26" s="532"/>
      <c r="B26" s="532"/>
      <c r="C26" s="96"/>
      <c r="D26" s="97"/>
      <c r="E26" s="97"/>
      <c r="F26" s="97"/>
      <c r="G26" s="97"/>
      <c r="H26" s="97"/>
      <c r="I26" s="97"/>
      <c r="J26" s="98"/>
      <c r="K26" s="98">
        <f t="shared" si="0"/>
        <v>0</v>
      </c>
      <c r="L26" s="99"/>
    </row>
    <row r="27" spans="1:12" x14ac:dyDescent="0.25">
      <c r="A27" s="532"/>
      <c r="B27" s="532"/>
      <c r="C27" s="455" t="s">
        <v>20</v>
      </c>
      <c r="D27" s="455"/>
      <c r="E27" s="455"/>
      <c r="F27" s="455"/>
      <c r="G27" s="455"/>
      <c r="H27" s="455"/>
      <c r="I27" s="455"/>
      <c r="J27" s="455"/>
      <c r="K27" s="455"/>
      <c r="L27" s="456"/>
    </row>
    <row r="28" spans="1:12" x14ac:dyDescent="0.25">
      <c r="A28" s="532"/>
      <c r="B28" s="532"/>
      <c r="C28" s="25" t="s">
        <v>21</v>
      </c>
      <c r="D28" s="23">
        <v>75</v>
      </c>
      <c r="E28" s="601" t="s">
        <v>738</v>
      </c>
      <c r="F28" s="602"/>
      <c r="G28" s="602"/>
      <c r="H28" s="602"/>
      <c r="I28" s="602"/>
      <c r="J28" s="602"/>
      <c r="K28" s="602"/>
      <c r="L28" s="603"/>
    </row>
    <row r="29" spans="1:12" x14ac:dyDescent="0.25">
      <c r="A29" s="532"/>
      <c r="B29" s="532"/>
      <c r="C29" s="25" t="s">
        <v>21</v>
      </c>
      <c r="D29" s="332">
        <v>25</v>
      </c>
      <c r="E29" s="601" t="s">
        <v>737</v>
      </c>
      <c r="F29" s="602"/>
      <c r="G29" s="602"/>
      <c r="H29" s="602"/>
      <c r="I29" s="602"/>
      <c r="J29" s="602"/>
      <c r="K29" s="602"/>
      <c r="L29" s="603"/>
    </row>
    <row r="30" spans="1:12" ht="15.75" thickBot="1" x14ac:dyDescent="0.3">
      <c r="A30" s="532"/>
      <c r="B30" s="532"/>
      <c r="C30" s="26" t="s">
        <v>22</v>
      </c>
      <c r="D30" s="37">
        <v>0.57499999999999996</v>
      </c>
      <c r="E30" s="604" t="s">
        <v>25</v>
      </c>
      <c r="F30" s="605"/>
      <c r="G30" s="605"/>
      <c r="H30" s="605"/>
      <c r="I30" s="605"/>
      <c r="J30" s="605"/>
      <c r="K30" s="605"/>
      <c r="L30" s="606"/>
    </row>
    <row r="31" spans="1:12" ht="15.75" thickBot="1" x14ac:dyDescent="0.3">
      <c r="A31" s="532"/>
      <c r="B31" s="532"/>
      <c r="C31" s="540" t="s">
        <v>11</v>
      </c>
      <c r="D31" s="540"/>
      <c r="E31" s="540"/>
      <c r="F31" s="540"/>
      <c r="G31" s="540"/>
      <c r="H31" s="540"/>
      <c r="I31" s="540"/>
      <c r="J31" s="540"/>
      <c r="K31" s="540"/>
      <c r="L31" s="541"/>
    </row>
    <row r="32" spans="1:12" ht="15.75" thickBot="1" x14ac:dyDescent="0.3">
      <c r="A32" s="532"/>
      <c r="B32" s="532"/>
      <c r="C32" s="44" t="s">
        <v>12</v>
      </c>
      <c r="D32" s="542" t="s">
        <v>137</v>
      </c>
      <c r="E32" s="543"/>
      <c r="F32" s="543"/>
      <c r="G32" s="543"/>
      <c r="H32" s="543"/>
      <c r="I32" s="543"/>
      <c r="J32" s="543"/>
      <c r="K32" s="543"/>
      <c r="L32" s="544"/>
    </row>
    <row r="33" spans="1:12" ht="15" customHeight="1" x14ac:dyDescent="0.25">
      <c r="A33" s="532"/>
      <c r="B33" s="532"/>
      <c r="C33" s="557" t="s">
        <v>13</v>
      </c>
      <c r="D33" s="23" t="s">
        <v>736</v>
      </c>
      <c r="E33" s="23"/>
      <c r="F33" s="630" t="s">
        <v>735</v>
      </c>
      <c r="G33" s="631"/>
      <c r="H33" s="631"/>
      <c r="I33" s="631"/>
      <c r="J33" s="631"/>
      <c r="K33" s="631"/>
      <c r="L33" s="632"/>
    </row>
    <row r="34" spans="1:12" ht="15" customHeight="1" x14ac:dyDescent="0.25">
      <c r="A34" s="532"/>
      <c r="B34" s="532"/>
      <c r="C34" s="558"/>
      <c r="D34" s="23" t="s">
        <v>734</v>
      </c>
      <c r="E34" s="23"/>
      <c r="F34" s="633"/>
      <c r="G34" s="634"/>
      <c r="H34" s="634"/>
      <c r="I34" s="634"/>
      <c r="J34" s="634"/>
      <c r="K34" s="634"/>
      <c r="L34" s="635"/>
    </row>
    <row r="35" spans="1:12" ht="15" customHeight="1" x14ac:dyDescent="0.25">
      <c r="A35" s="532"/>
      <c r="B35" s="532"/>
      <c r="C35" s="558"/>
      <c r="D35" s="23" t="s">
        <v>733</v>
      </c>
      <c r="E35" s="23"/>
      <c r="F35" s="633"/>
      <c r="G35" s="634"/>
      <c r="H35" s="634"/>
      <c r="I35" s="634"/>
      <c r="J35" s="634"/>
      <c r="K35" s="634"/>
      <c r="L35" s="635"/>
    </row>
    <row r="36" spans="1:12" ht="15" customHeight="1" x14ac:dyDescent="0.25">
      <c r="A36" s="532"/>
      <c r="B36" s="532"/>
      <c r="C36" s="558"/>
      <c r="D36" s="23" t="s">
        <v>732</v>
      </c>
      <c r="E36" s="23"/>
      <c r="F36" s="633"/>
      <c r="G36" s="634"/>
      <c r="H36" s="634"/>
      <c r="I36" s="634"/>
      <c r="J36" s="634"/>
      <c r="K36" s="634"/>
      <c r="L36" s="635"/>
    </row>
    <row r="37" spans="1:12" ht="15.75" customHeight="1" thickBot="1" x14ac:dyDescent="0.3">
      <c r="A37" s="532"/>
      <c r="B37" s="532"/>
      <c r="C37" s="559"/>
      <c r="D37" s="23" t="s">
        <v>731</v>
      </c>
      <c r="E37" s="23"/>
      <c r="F37" s="636"/>
      <c r="G37" s="637"/>
      <c r="H37" s="637"/>
      <c r="I37" s="637"/>
      <c r="J37" s="637"/>
      <c r="K37" s="637"/>
      <c r="L37" s="638"/>
    </row>
    <row r="38" spans="1:12" ht="15" customHeight="1" x14ac:dyDescent="0.25">
      <c r="A38" s="532"/>
      <c r="B38" s="532"/>
      <c r="C38" s="545" t="s">
        <v>14</v>
      </c>
      <c r="D38" s="617" t="s">
        <v>432</v>
      </c>
      <c r="E38" s="618"/>
      <c r="F38" s="623" t="s">
        <v>730</v>
      </c>
      <c r="G38" s="624"/>
      <c r="H38" s="624"/>
      <c r="I38" s="624"/>
      <c r="J38" s="624"/>
      <c r="K38" s="624"/>
      <c r="L38" s="625"/>
    </row>
    <row r="39" spans="1:12" ht="15" customHeight="1" x14ac:dyDescent="0.25">
      <c r="A39" s="532"/>
      <c r="B39" s="532"/>
      <c r="C39" s="546"/>
      <c r="D39" s="619"/>
      <c r="E39" s="620"/>
      <c r="F39" s="626"/>
      <c r="G39" s="627"/>
      <c r="H39" s="627"/>
      <c r="I39" s="627"/>
      <c r="J39" s="627"/>
      <c r="K39" s="627"/>
      <c r="L39" s="620"/>
    </row>
    <row r="40" spans="1:12" ht="15" customHeight="1" x14ac:dyDescent="0.25">
      <c r="A40" s="532"/>
      <c r="B40" s="532"/>
      <c r="C40" s="546"/>
      <c r="D40" s="619"/>
      <c r="E40" s="620"/>
      <c r="F40" s="626"/>
      <c r="G40" s="627"/>
      <c r="H40" s="627"/>
      <c r="I40" s="627"/>
      <c r="J40" s="627"/>
      <c r="K40" s="627"/>
      <c r="L40" s="620"/>
    </row>
    <row r="41" spans="1:12" ht="3" customHeight="1" thickBot="1" x14ac:dyDescent="0.3">
      <c r="A41" s="532"/>
      <c r="B41" s="532"/>
      <c r="C41" s="546"/>
      <c r="D41" s="619"/>
      <c r="E41" s="620"/>
      <c r="F41" s="626"/>
      <c r="G41" s="627"/>
      <c r="H41" s="627"/>
      <c r="I41" s="627"/>
      <c r="J41" s="627"/>
      <c r="K41" s="627"/>
      <c r="L41" s="620"/>
    </row>
    <row r="42" spans="1:12" ht="15.75" hidden="1" thickBot="1" x14ac:dyDescent="0.3">
      <c r="A42" s="532"/>
      <c r="B42" s="532"/>
      <c r="C42" s="546"/>
      <c r="D42" s="621"/>
      <c r="E42" s="622"/>
      <c r="F42" s="628"/>
      <c r="G42" s="629"/>
      <c r="H42" s="629"/>
      <c r="I42" s="629"/>
      <c r="J42" s="629"/>
      <c r="K42" s="629"/>
      <c r="L42" s="622"/>
    </row>
    <row r="43" spans="1:12" ht="78" customHeight="1" thickBot="1" x14ac:dyDescent="0.3">
      <c r="A43" s="532"/>
      <c r="B43" s="532"/>
      <c r="C43" s="545" t="s">
        <v>19</v>
      </c>
      <c r="D43" s="611" t="s">
        <v>729</v>
      </c>
      <c r="E43" s="612"/>
      <c r="F43" s="612"/>
      <c r="G43" s="612"/>
      <c r="H43" s="612"/>
      <c r="I43" s="612"/>
      <c r="J43" s="612"/>
      <c r="K43" s="612"/>
      <c r="L43" s="545"/>
    </row>
    <row r="44" spans="1:12" ht="15.75" hidden="1" customHeight="1" thickBot="1" x14ac:dyDescent="0.3">
      <c r="A44" s="532"/>
      <c r="B44" s="532"/>
      <c r="C44" s="546"/>
      <c r="D44" s="613"/>
      <c r="E44" s="614"/>
      <c r="F44" s="614"/>
      <c r="G44" s="614"/>
      <c r="H44" s="614"/>
      <c r="I44" s="614"/>
      <c r="J44" s="614"/>
      <c r="K44" s="614"/>
      <c r="L44" s="546"/>
    </row>
    <row r="45" spans="1:12" ht="15.75" hidden="1" customHeight="1" thickBot="1" x14ac:dyDescent="0.3">
      <c r="A45" s="532"/>
      <c r="B45" s="532"/>
      <c r="C45" s="546"/>
      <c r="D45" s="613"/>
      <c r="E45" s="614"/>
      <c r="F45" s="614"/>
      <c r="G45" s="614"/>
      <c r="H45" s="614"/>
      <c r="I45" s="614"/>
      <c r="J45" s="614"/>
      <c r="K45" s="614"/>
      <c r="L45" s="546"/>
    </row>
    <row r="46" spans="1:12" ht="15.75" hidden="1" customHeight="1" thickBot="1" x14ac:dyDescent="0.3">
      <c r="A46" s="532"/>
      <c r="B46" s="532"/>
      <c r="C46" s="547"/>
      <c r="D46" s="615"/>
      <c r="E46" s="616"/>
      <c r="F46" s="616"/>
      <c r="G46" s="616"/>
      <c r="H46" s="616"/>
      <c r="I46" s="616"/>
      <c r="J46" s="616"/>
      <c r="K46" s="616"/>
      <c r="L46" s="547"/>
    </row>
    <row r="47" spans="1:12" x14ac:dyDescent="0.25">
      <c r="A47" s="532"/>
      <c r="B47" s="532"/>
      <c r="C47" s="45" t="s">
        <v>15</v>
      </c>
      <c r="D47" s="21">
        <v>124000</v>
      </c>
      <c r="E47" s="22">
        <f>D47/D48</f>
        <v>0.15642108556233381</v>
      </c>
      <c r="F47" s="515" t="s">
        <v>23</v>
      </c>
      <c r="G47" s="516"/>
      <c r="H47" s="516"/>
      <c r="I47" s="516"/>
      <c r="J47" s="516"/>
      <c r="K47" s="516"/>
      <c r="L47" s="569"/>
    </row>
    <row r="48" spans="1:12" ht="15.75" thickBot="1" x14ac:dyDescent="0.3">
      <c r="A48" s="532"/>
      <c r="B48" s="532"/>
      <c r="C48" s="46" t="s">
        <v>16</v>
      </c>
      <c r="D48" s="16">
        <v>792732</v>
      </c>
      <c r="E48" s="1"/>
      <c r="F48" s="570"/>
      <c r="G48" s="571"/>
      <c r="H48" s="571"/>
      <c r="I48" s="571"/>
      <c r="J48" s="571"/>
      <c r="K48" s="571"/>
      <c r="L48" s="572"/>
    </row>
    <row r="49" spans="1:12" x14ac:dyDescent="0.25">
      <c r="A49" s="532"/>
      <c r="B49" s="532"/>
      <c r="C49" s="47" t="s">
        <v>17</v>
      </c>
      <c r="D49" s="101">
        <v>33064</v>
      </c>
      <c r="E49" s="560" t="s">
        <v>124</v>
      </c>
      <c r="F49" s="561"/>
      <c r="G49" s="561"/>
      <c r="H49" s="561"/>
      <c r="I49" s="561"/>
      <c r="J49" s="561"/>
      <c r="K49" s="561"/>
      <c r="L49" s="562"/>
    </row>
    <row r="50" spans="1:12" ht="15.75" thickBot="1" x14ac:dyDescent="0.3">
      <c r="A50" s="533"/>
      <c r="B50" s="533"/>
      <c r="C50" s="49" t="s">
        <v>18</v>
      </c>
      <c r="D50" s="27">
        <v>88.8</v>
      </c>
      <c r="E50" s="563"/>
      <c r="F50" s="564"/>
      <c r="G50" s="564"/>
      <c r="H50" s="564"/>
      <c r="I50" s="564"/>
      <c r="J50" s="564"/>
      <c r="K50" s="564"/>
      <c r="L50" s="565"/>
    </row>
  </sheetData>
  <mergeCells count="18">
    <mergeCell ref="F38:L42"/>
    <mergeCell ref="F33:L37"/>
    <mergeCell ref="A1:L2"/>
    <mergeCell ref="C31:L31"/>
    <mergeCell ref="D32:L32"/>
    <mergeCell ref="C33:C37"/>
    <mergeCell ref="B4:B50"/>
    <mergeCell ref="C38:C42"/>
    <mergeCell ref="E49:L50"/>
    <mergeCell ref="C43:C46"/>
    <mergeCell ref="C27:L27"/>
    <mergeCell ref="E28:L28"/>
    <mergeCell ref="A4:A50"/>
    <mergeCell ref="E30:L30"/>
    <mergeCell ref="F47:L48"/>
    <mergeCell ref="E29:L29"/>
    <mergeCell ref="D43:L46"/>
    <mergeCell ref="D38:E42"/>
  </mergeCells>
  <hyperlinks>
    <hyperlink ref="E49" r:id="rId1" xr:uid="{A268C383-3112-4E71-A972-5AEC70A4A853}"/>
  </hyperlinks>
  <printOptions horizontalCentered="1" verticalCentered="1"/>
  <pageMargins left="0.2" right="0.2" top="0.5" bottom="0.5" header="0.3" footer="0.3"/>
  <pageSetup scale="59"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1476-781A-4FE6-9454-372CB2512B63}">
  <dimension ref="A1:L27"/>
  <sheetViews>
    <sheetView workbookViewId="0">
      <selection activeCell="E10" sqref="E10"/>
    </sheetView>
  </sheetViews>
  <sheetFormatPr defaultRowHeight="15" x14ac:dyDescent="0.25"/>
  <cols>
    <col min="3" max="3" width="20" customWidth="1"/>
    <col min="4" max="4" width="20.85546875" customWidth="1"/>
    <col min="5" max="5" width="16.85546875" bestFit="1" customWidth="1"/>
    <col min="6" max="6" width="23.140625" bestFit="1" customWidth="1"/>
    <col min="7" max="7" width="22.85546875" bestFit="1" customWidth="1"/>
    <col min="8" max="8" width="21.28515625" bestFit="1" customWidth="1"/>
    <col min="9" max="9" width="47.28515625" bestFit="1" customWidth="1"/>
    <col min="10" max="10" width="20.85546875" customWidth="1"/>
    <col min="11" max="11" width="15.140625" bestFit="1"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497" t="s">
        <v>508</v>
      </c>
      <c r="B4" s="408">
        <v>1</v>
      </c>
      <c r="C4" s="212" t="s">
        <v>509</v>
      </c>
      <c r="D4" s="213" t="s">
        <v>102</v>
      </c>
      <c r="E4" s="213">
        <v>5</v>
      </c>
      <c r="F4" s="213" t="s">
        <v>510</v>
      </c>
      <c r="G4" s="213" t="s">
        <v>511</v>
      </c>
      <c r="H4" s="214">
        <v>21.37</v>
      </c>
      <c r="I4" s="215" t="s">
        <v>512</v>
      </c>
      <c r="J4" s="214"/>
      <c r="K4" s="214">
        <f>J4/2088</f>
        <v>0</v>
      </c>
      <c r="L4" s="216" t="s">
        <v>513</v>
      </c>
    </row>
    <row r="5" spans="1:12" x14ac:dyDescent="0.25">
      <c r="A5" s="498"/>
      <c r="B5" s="409"/>
      <c r="C5" s="217" t="s">
        <v>514</v>
      </c>
      <c r="D5" s="213" t="s">
        <v>102</v>
      </c>
      <c r="E5" s="218">
        <v>6.75</v>
      </c>
      <c r="F5" s="218" t="s">
        <v>515</v>
      </c>
      <c r="G5" s="218" t="s">
        <v>516</v>
      </c>
      <c r="H5" s="219">
        <v>21.03</v>
      </c>
      <c r="I5" s="215" t="s">
        <v>512</v>
      </c>
      <c r="J5" s="219"/>
      <c r="K5" s="219">
        <f t="shared" ref="K5:K15" si="0">J5/2088</f>
        <v>0</v>
      </c>
      <c r="L5" s="65"/>
    </row>
    <row r="6" spans="1:12" x14ac:dyDescent="0.25">
      <c r="A6" s="498"/>
      <c r="B6" s="409"/>
      <c r="C6" s="217" t="s">
        <v>517</v>
      </c>
      <c r="D6" s="213" t="s">
        <v>102</v>
      </c>
      <c r="E6" s="218">
        <v>0.75</v>
      </c>
      <c r="F6" s="218" t="s">
        <v>515</v>
      </c>
      <c r="G6" s="218" t="s">
        <v>516</v>
      </c>
      <c r="H6" s="219">
        <v>22.05</v>
      </c>
      <c r="I6" s="215" t="s">
        <v>512</v>
      </c>
      <c r="J6" s="219"/>
      <c r="K6" s="219">
        <f t="shared" si="0"/>
        <v>0</v>
      </c>
      <c r="L6" s="65"/>
    </row>
    <row r="7" spans="1:12" x14ac:dyDescent="0.25">
      <c r="A7" s="498"/>
      <c r="B7" s="409"/>
      <c r="C7" s="217" t="s">
        <v>518</v>
      </c>
      <c r="D7" s="213" t="s">
        <v>102</v>
      </c>
      <c r="E7" s="218">
        <v>0.5</v>
      </c>
      <c r="F7" s="218" t="s">
        <v>515</v>
      </c>
      <c r="G7" s="218" t="s">
        <v>516</v>
      </c>
      <c r="H7" s="219">
        <v>19.170000000000002</v>
      </c>
      <c r="I7" s="215" t="s">
        <v>512</v>
      </c>
      <c r="J7" s="219"/>
      <c r="K7" s="219">
        <f t="shared" si="0"/>
        <v>0</v>
      </c>
      <c r="L7" s="65"/>
    </row>
    <row r="8" spans="1:12" x14ac:dyDescent="0.25">
      <c r="A8" s="498"/>
      <c r="B8" s="409"/>
      <c r="C8" s="217" t="s">
        <v>519</v>
      </c>
      <c r="D8" s="213" t="s">
        <v>102</v>
      </c>
      <c r="E8" s="218">
        <v>5</v>
      </c>
      <c r="F8" s="218" t="s">
        <v>515</v>
      </c>
      <c r="G8" s="218" t="s">
        <v>516</v>
      </c>
      <c r="H8" s="219">
        <v>22.75</v>
      </c>
      <c r="I8" s="215" t="s">
        <v>512</v>
      </c>
      <c r="J8" s="219"/>
      <c r="K8" s="219">
        <f t="shared" si="0"/>
        <v>0</v>
      </c>
      <c r="L8" s="65"/>
    </row>
    <row r="9" spans="1:12" x14ac:dyDescent="0.25">
      <c r="A9" s="498"/>
      <c r="B9" s="409"/>
      <c r="C9" s="217" t="s">
        <v>520</v>
      </c>
      <c r="D9" s="213" t="s">
        <v>102</v>
      </c>
      <c r="E9" s="218">
        <v>4.5</v>
      </c>
      <c r="F9" s="218" t="s">
        <v>515</v>
      </c>
      <c r="G9" s="218" t="s">
        <v>516</v>
      </c>
      <c r="H9" s="219">
        <v>21.37</v>
      </c>
      <c r="I9" s="215" t="s">
        <v>512</v>
      </c>
      <c r="J9" s="219"/>
      <c r="K9" s="219">
        <f t="shared" si="0"/>
        <v>0</v>
      </c>
      <c r="L9" s="65"/>
    </row>
    <row r="10" spans="1:12" x14ac:dyDescent="0.25">
      <c r="A10" s="498"/>
      <c r="B10" s="409"/>
      <c r="C10" s="217" t="s">
        <v>521</v>
      </c>
      <c r="D10" s="213" t="s">
        <v>102</v>
      </c>
      <c r="E10" s="218">
        <v>3.75</v>
      </c>
      <c r="F10" s="218" t="s">
        <v>522</v>
      </c>
      <c r="G10" s="218" t="s">
        <v>523</v>
      </c>
      <c r="H10" s="219">
        <v>22.06</v>
      </c>
      <c r="I10" s="215" t="s">
        <v>512</v>
      </c>
      <c r="J10" s="219"/>
      <c r="K10" s="219">
        <f t="shared" si="0"/>
        <v>0</v>
      </c>
      <c r="L10" s="220" t="s">
        <v>524</v>
      </c>
    </row>
    <row r="11" spans="1:12" x14ac:dyDescent="0.25">
      <c r="A11" s="498"/>
      <c r="B11" s="409"/>
      <c r="C11" s="217" t="s">
        <v>525</v>
      </c>
      <c r="D11" s="213" t="s">
        <v>102</v>
      </c>
      <c r="E11" s="218">
        <v>6</v>
      </c>
      <c r="F11" s="218" t="s">
        <v>526</v>
      </c>
      <c r="G11" s="218" t="s">
        <v>527</v>
      </c>
      <c r="H11" s="219">
        <v>25.45</v>
      </c>
      <c r="I11" s="215" t="s">
        <v>512</v>
      </c>
      <c r="J11" s="219"/>
      <c r="K11" s="219">
        <f t="shared" si="0"/>
        <v>0</v>
      </c>
      <c r="L11" s="220" t="s">
        <v>528</v>
      </c>
    </row>
    <row r="12" spans="1:12" x14ac:dyDescent="0.25">
      <c r="A12" s="498"/>
      <c r="B12" s="409"/>
      <c r="C12" s="217" t="s">
        <v>529</v>
      </c>
      <c r="D12" s="213" t="s">
        <v>102</v>
      </c>
      <c r="E12" s="218">
        <v>4.5</v>
      </c>
      <c r="F12" s="218" t="s">
        <v>526</v>
      </c>
      <c r="G12" s="218" t="s">
        <v>527</v>
      </c>
      <c r="H12" s="219">
        <v>27.15</v>
      </c>
      <c r="I12" s="215" t="s">
        <v>512</v>
      </c>
      <c r="J12" s="219"/>
      <c r="K12" s="219">
        <f t="shared" si="0"/>
        <v>0</v>
      </c>
      <c r="L12" s="220" t="s">
        <v>530</v>
      </c>
    </row>
    <row r="13" spans="1:12" x14ac:dyDescent="0.25">
      <c r="A13" s="498"/>
      <c r="B13" s="409"/>
      <c r="C13" s="217" t="s">
        <v>531</v>
      </c>
      <c r="D13" s="213" t="s">
        <v>102</v>
      </c>
      <c r="E13" s="218">
        <v>3.25</v>
      </c>
      <c r="F13" s="218" t="s">
        <v>532</v>
      </c>
      <c r="G13" s="218" t="s">
        <v>533</v>
      </c>
      <c r="H13" s="219">
        <v>41.95</v>
      </c>
      <c r="I13" s="215" t="s">
        <v>512</v>
      </c>
      <c r="J13" s="219"/>
      <c r="K13" s="219">
        <f t="shared" si="0"/>
        <v>0</v>
      </c>
      <c r="L13" s="220" t="s">
        <v>534</v>
      </c>
    </row>
    <row r="14" spans="1:12" x14ac:dyDescent="0.25">
      <c r="A14" s="498"/>
      <c r="B14" s="409"/>
      <c r="C14" s="217" t="s">
        <v>535</v>
      </c>
      <c r="D14" s="213" t="s">
        <v>102</v>
      </c>
      <c r="E14" s="218">
        <v>17.5</v>
      </c>
      <c r="F14" s="218" t="s">
        <v>536</v>
      </c>
      <c r="G14" s="218" t="s">
        <v>537</v>
      </c>
      <c r="H14" s="219">
        <v>28.84</v>
      </c>
      <c r="I14" s="215" t="s">
        <v>512</v>
      </c>
      <c r="J14" s="219"/>
      <c r="K14" s="219">
        <f t="shared" si="0"/>
        <v>0</v>
      </c>
      <c r="L14" s="220" t="s">
        <v>538</v>
      </c>
    </row>
    <row r="15" spans="1:12" ht="15.75" thickBot="1" x14ac:dyDescent="0.3">
      <c r="A15" s="498"/>
      <c r="B15" s="409"/>
      <c r="C15" s="217" t="s">
        <v>29</v>
      </c>
      <c r="D15" s="213" t="s">
        <v>102</v>
      </c>
      <c r="E15" s="218">
        <v>15</v>
      </c>
      <c r="F15" s="218" t="s">
        <v>539</v>
      </c>
      <c r="G15" s="218" t="s">
        <v>540</v>
      </c>
      <c r="H15" s="219">
        <v>46.2</v>
      </c>
      <c r="I15" s="215" t="s">
        <v>512</v>
      </c>
      <c r="J15" s="219"/>
      <c r="K15" s="219">
        <f t="shared" si="0"/>
        <v>0</v>
      </c>
      <c r="L15" s="220" t="s">
        <v>541</v>
      </c>
    </row>
    <row r="16" spans="1:12" x14ac:dyDescent="0.25">
      <c r="A16" s="498"/>
      <c r="B16" s="409"/>
      <c r="C16" s="390" t="s">
        <v>20</v>
      </c>
      <c r="D16" s="390"/>
      <c r="E16" s="390"/>
      <c r="F16" s="390"/>
      <c r="G16" s="390"/>
      <c r="H16" s="390"/>
      <c r="I16" s="390"/>
      <c r="J16" s="390"/>
      <c r="K16" s="390"/>
      <c r="L16" s="391"/>
    </row>
    <row r="17" spans="1:12" x14ac:dyDescent="0.25">
      <c r="A17" s="498"/>
      <c r="B17" s="409"/>
      <c r="C17" s="62" t="s">
        <v>21</v>
      </c>
      <c r="D17" s="66">
        <v>75</v>
      </c>
      <c r="E17" s="392" t="s">
        <v>26</v>
      </c>
      <c r="F17" s="393"/>
      <c r="G17" s="393"/>
      <c r="H17" s="393"/>
      <c r="I17" s="393"/>
      <c r="J17" s="393"/>
      <c r="K17" s="393"/>
      <c r="L17" s="394"/>
    </row>
    <row r="18" spans="1:12" ht="15.75" thickBot="1" x14ac:dyDescent="0.3">
      <c r="A18" s="498"/>
      <c r="B18" s="409"/>
      <c r="C18" s="67" t="s">
        <v>22</v>
      </c>
      <c r="D18" s="68">
        <v>0.57499999999999996</v>
      </c>
      <c r="E18" s="395" t="s">
        <v>25</v>
      </c>
      <c r="F18" s="396"/>
      <c r="G18" s="396"/>
      <c r="H18" s="396"/>
      <c r="I18" s="396"/>
      <c r="J18" s="396"/>
      <c r="K18" s="396"/>
      <c r="L18" s="397"/>
    </row>
    <row r="19" spans="1:12" ht="15.75" thickBot="1" x14ac:dyDescent="0.3">
      <c r="A19" s="498"/>
      <c r="B19" s="409"/>
      <c r="C19" s="398" t="s">
        <v>11</v>
      </c>
      <c r="D19" s="398"/>
      <c r="E19" s="398"/>
      <c r="F19" s="398"/>
      <c r="G19" s="398"/>
      <c r="H19" s="398"/>
      <c r="I19" s="398"/>
      <c r="J19" s="398"/>
      <c r="K19" s="398"/>
      <c r="L19" s="399"/>
    </row>
    <row r="20" spans="1:12" ht="15.75" thickBot="1" x14ac:dyDescent="0.3">
      <c r="A20" s="498"/>
      <c r="B20" s="409"/>
      <c r="C20" s="69" t="s">
        <v>12</v>
      </c>
      <c r="D20" s="400">
        <v>11</v>
      </c>
      <c r="E20" s="401"/>
      <c r="F20" s="401"/>
      <c r="G20" s="401"/>
      <c r="H20" s="401"/>
      <c r="I20" s="401"/>
      <c r="J20" s="401"/>
      <c r="K20" s="401"/>
      <c r="L20" s="402"/>
    </row>
    <row r="21" spans="1:12" ht="15.75" thickBot="1" x14ac:dyDescent="0.3">
      <c r="A21" s="498"/>
      <c r="B21" s="409"/>
      <c r="C21" s="136" t="s">
        <v>13</v>
      </c>
      <c r="D21" s="490" t="s">
        <v>542</v>
      </c>
      <c r="E21" s="405"/>
      <c r="F21" s="405"/>
      <c r="G21" s="405"/>
      <c r="H21" s="405"/>
      <c r="I21" s="405"/>
      <c r="J21" s="405"/>
      <c r="K21" s="405"/>
      <c r="L21" s="365"/>
    </row>
    <row r="22" spans="1:12" ht="15.75" thickBot="1" x14ac:dyDescent="0.3">
      <c r="A22" s="498"/>
      <c r="B22" s="409"/>
      <c r="C22" s="135" t="s">
        <v>14</v>
      </c>
      <c r="D22" s="490" t="s">
        <v>543</v>
      </c>
      <c r="E22" s="405"/>
      <c r="F22" s="405"/>
      <c r="G22" s="405"/>
      <c r="H22" s="405"/>
      <c r="I22" s="405"/>
      <c r="J22" s="405"/>
      <c r="K22" s="405"/>
      <c r="L22" s="365"/>
    </row>
    <row r="23" spans="1:12" ht="30.75" thickBot="1" x14ac:dyDescent="0.3">
      <c r="A23" s="498"/>
      <c r="B23" s="409"/>
      <c r="C23" s="135" t="s">
        <v>19</v>
      </c>
      <c r="D23" s="490" t="s">
        <v>544</v>
      </c>
      <c r="E23" s="405"/>
      <c r="F23" s="405"/>
      <c r="G23" s="405"/>
      <c r="H23" s="405"/>
      <c r="I23" s="405"/>
      <c r="J23" s="405"/>
      <c r="K23" s="405"/>
      <c r="L23" s="365"/>
    </row>
    <row r="24" spans="1:12" x14ac:dyDescent="0.25">
      <c r="A24" s="498"/>
      <c r="B24" s="409"/>
      <c r="C24" s="79" t="s">
        <v>15</v>
      </c>
      <c r="D24" s="80">
        <v>218200</v>
      </c>
      <c r="E24" s="81">
        <f>D24/D25</f>
        <v>0.15653808352045684</v>
      </c>
      <c r="F24" s="368" t="s">
        <v>545</v>
      </c>
      <c r="G24" s="369"/>
      <c r="H24" s="370"/>
      <c r="I24" s="370"/>
      <c r="J24" s="370"/>
      <c r="K24" s="370"/>
      <c r="L24" s="371"/>
    </row>
    <row r="25" spans="1:12" ht="15.75" thickBot="1" x14ac:dyDescent="0.3">
      <c r="A25" s="498"/>
      <c r="B25" s="409"/>
      <c r="C25" s="82" t="s">
        <v>16</v>
      </c>
      <c r="D25" s="83">
        <v>1393910</v>
      </c>
      <c r="E25" s="84"/>
      <c r="F25" s="372"/>
      <c r="G25" s="373"/>
      <c r="H25" s="373"/>
      <c r="I25" s="373"/>
      <c r="J25" s="373"/>
      <c r="K25" s="373"/>
      <c r="L25" s="374"/>
    </row>
    <row r="26" spans="1:12" x14ac:dyDescent="0.25">
      <c r="A26" s="498"/>
      <c r="B26" s="409"/>
      <c r="C26" s="85" t="s">
        <v>17</v>
      </c>
      <c r="D26" s="111">
        <v>59000</v>
      </c>
      <c r="E26" s="375" t="s">
        <v>369</v>
      </c>
      <c r="F26" s="376"/>
      <c r="G26" s="376"/>
      <c r="H26" s="376"/>
      <c r="I26" s="376"/>
      <c r="J26" s="376"/>
      <c r="K26" s="376"/>
      <c r="L26" s="377"/>
    </row>
    <row r="27" spans="1:12" ht="15.75" thickBot="1" x14ac:dyDescent="0.3">
      <c r="A27" s="499"/>
      <c r="B27" s="410"/>
      <c r="C27" s="87" t="s">
        <v>18</v>
      </c>
      <c r="D27" s="88">
        <v>87.3</v>
      </c>
      <c r="E27" s="378"/>
      <c r="F27" s="379"/>
      <c r="G27" s="379"/>
      <c r="H27" s="379"/>
      <c r="I27" s="379"/>
      <c r="J27" s="379"/>
      <c r="K27" s="379"/>
      <c r="L27" s="380"/>
    </row>
  </sheetData>
  <mergeCells count="13">
    <mergeCell ref="D23:L23"/>
    <mergeCell ref="F24:L25"/>
    <mergeCell ref="E26:L27"/>
    <mergeCell ref="A1:L2"/>
    <mergeCell ref="A4:A27"/>
    <mergeCell ref="B4:B27"/>
    <mergeCell ref="C16:L16"/>
    <mergeCell ref="E17:L17"/>
    <mergeCell ref="E18:L18"/>
    <mergeCell ref="C19:L19"/>
    <mergeCell ref="D20:L20"/>
    <mergeCell ref="D21:L21"/>
    <mergeCell ref="D22:L22"/>
  </mergeCells>
  <hyperlinks>
    <hyperlink ref="E26" r:id="rId1" xr:uid="{93CEF375-D6AB-424A-ABCA-C0F8E32165DE}"/>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28D35-1DAF-4B55-9789-518CFAACAECE}">
  <sheetPr>
    <pageSetUpPr fitToPage="1"/>
  </sheetPr>
  <dimension ref="A1:L52"/>
  <sheetViews>
    <sheetView workbookViewId="0">
      <selection activeCell="E20" sqref="E20:L20"/>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17.5703125" bestFit="1"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648" t="s">
        <v>728</v>
      </c>
      <c r="B4" s="648">
        <v>2</v>
      </c>
      <c r="C4" s="47" t="s">
        <v>59</v>
      </c>
      <c r="D4" s="331" t="s">
        <v>727</v>
      </c>
      <c r="E4" s="331">
        <v>9.875</v>
      </c>
      <c r="F4" s="331"/>
      <c r="G4" s="331"/>
      <c r="H4" s="331">
        <v>30.23</v>
      </c>
      <c r="I4" s="639" t="s">
        <v>726</v>
      </c>
      <c r="J4" s="330">
        <v>16819.560000000001</v>
      </c>
      <c r="K4" s="329">
        <f>J4/2088</f>
        <v>8.0553448275862074</v>
      </c>
      <c r="L4" s="4"/>
    </row>
    <row r="5" spans="1:12" x14ac:dyDescent="0.25">
      <c r="A5" s="649"/>
      <c r="B5" s="649"/>
      <c r="C5" s="325" t="s">
        <v>725</v>
      </c>
      <c r="D5" s="306" t="s">
        <v>723</v>
      </c>
      <c r="E5" s="306">
        <v>2.75</v>
      </c>
      <c r="F5" s="306"/>
      <c r="G5" s="306"/>
      <c r="H5" s="306">
        <v>25.53</v>
      </c>
      <c r="I5" s="640"/>
      <c r="J5" s="327">
        <v>13245.72</v>
      </c>
      <c r="K5" s="326">
        <f>J5/2088</f>
        <v>6.3437356321839076</v>
      </c>
      <c r="L5" s="7"/>
    </row>
    <row r="6" spans="1:12" x14ac:dyDescent="0.25">
      <c r="A6" s="649"/>
      <c r="B6" s="649"/>
      <c r="C6" s="328" t="s">
        <v>724</v>
      </c>
      <c r="D6" s="306" t="s">
        <v>723</v>
      </c>
      <c r="E6" s="306">
        <v>1.33</v>
      </c>
      <c r="F6" s="306"/>
      <c r="G6" s="306"/>
      <c r="H6" s="306">
        <v>23.01</v>
      </c>
      <c r="I6" s="640"/>
      <c r="J6" s="327">
        <v>14643.12</v>
      </c>
      <c r="K6" s="326">
        <f>J6/2088</f>
        <v>7.0129885057471268</v>
      </c>
      <c r="L6" s="7"/>
    </row>
    <row r="7" spans="1:12" x14ac:dyDescent="0.25">
      <c r="A7" s="649"/>
      <c r="B7" s="649"/>
      <c r="C7" s="325" t="s">
        <v>509</v>
      </c>
      <c r="D7" s="306" t="s">
        <v>722</v>
      </c>
      <c r="E7" s="306">
        <v>9.08</v>
      </c>
      <c r="F7" s="306"/>
      <c r="G7" s="306"/>
      <c r="H7" s="306">
        <v>26.13</v>
      </c>
      <c r="I7" s="640"/>
      <c r="J7" s="327">
        <v>7968.84</v>
      </c>
      <c r="K7" s="326">
        <f>J7/(30*52)</f>
        <v>5.1082307692307696</v>
      </c>
      <c r="L7" s="7"/>
    </row>
    <row r="8" spans="1:12" x14ac:dyDescent="0.25">
      <c r="A8" s="649"/>
      <c r="B8" s="649"/>
      <c r="C8" s="325"/>
      <c r="D8" s="306"/>
      <c r="E8" s="306"/>
      <c r="F8" s="306"/>
      <c r="G8" s="306"/>
      <c r="H8" s="306"/>
      <c r="I8" s="640"/>
      <c r="J8" s="6"/>
      <c r="K8" s="6">
        <f t="shared" ref="K8:K18" si="0">J8/2088</f>
        <v>0</v>
      </c>
      <c r="L8" s="7"/>
    </row>
    <row r="9" spans="1:12" x14ac:dyDescent="0.25">
      <c r="A9" s="649"/>
      <c r="B9" s="649"/>
      <c r="C9" s="25"/>
      <c r="D9" s="5"/>
      <c r="E9" s="5"/>
      <c r="F9" s="5"/>
      <c r="G9" s="5"/>
      <c r="H9" s="5"/>
      <c r="I9" s="640"/>
      <c r="J9" s="6"/>
      <c r="K9" s="6">
        <f t="shared" si="0"/>
        <v>0</v>
      </c>
      <c r="L9" s="7"/>
    </row>
    <row r="10" spans="1:12" x14ac:dyDescent="0.25">
      <c r="A10" s="649"/>
      <c r="B10" s="649"/>
      <c r="C10" s="25"/>
      <c r="D10" s="5"/>
      <c r="E10" s="5"/>
      <c r="F10" s="5"/>
      <c r="G10" s="5"/>
      <c r="H10" s="5"/>
      <c r="I10" s="640"/>
      <c r="J10" s="6"/>
      <c r="K10" s="6">
        <f t="shared" si="0"/>
        <v>0</v>
      </c>
      <c r="L10" s="7"/>
    </row>
    <row r="11" spans="1:12" x14ac:dyDescent="0.25">
      <c r="A11" s="649"/>
      <c r="B11" s="649"/>
      <c r="C11" s="25"/>
      <c r="D11" s="5"/>
      <c r="E11" s="5"/>
      <c r="F11" s="5"/>
      <c r="G11" s="5"/>
      <c r="H11" s="5"/>
      <c r="I11" s="640"/>
      <c r="J11" s="6"/>
      <c r="K11" s="6">
        <f t="shared" si="0"/>
        <v>0</v>
      </c>
      <c r="L11" s="7"/>
    </row>
    <row r="12" spans="1:12" x14ac:dyDescent="0.25">
      <c r="A12" s="649"/>
      <c r="B12" s="649"/>
      <c r="C12" s="25"/>
      <c r="D12" s="5"/>
      <c r="E12" s="5"/>
      <c r="F12" s="5"/>
      <c r="G12" s="5"/>
      <c r="H12" s="5"/>
      <c r="I12" s="640"/>
      <c r="J12" s="6"/>
      <c r="K12" s="6">
        <f t="shared" si="0"/>
        <v>0</v>
      </c>
      <c r="L12" s="7"/>
    </row>
    <row r="13" spans="1:12" x14ac:dyDescent="0.25">
      <c r="A13" s="649"/>
      <c r="B13" s="649"/>
      <c r="C13" s="25"/>
      <c r="D13" s="5"/>
      <c r="E13" s="5"/>
      <c r="F13" s="5"/>
      <c r="G13" s="5"/>
      <c r="H13" s="5"/>
      <c r="I13" s="640"/>
      <c r="J13" s="6"/>
      <c r="K13" s="6">
        <f t="shared" si="0"/>
        <v>0</v>
      </c>
      <c r="L13" s="7"/>
    </row>
    <row r="14" spans="1:12" x14ac:dyDescent="0.25">
      <c r="A14" s="649"/>
      <c r="B14" s="649"/>
      <c r="C14" s="25"/>
      <c r="D14" s="5"/>
      <c r="E14" s="5"/>
      <c r="F14" s="5"/>
      <c r="G14" s="5"/>
      <c r="H14" s="5"/>
      <c r="I14" s="640"/>
      <c r="J14" s="6"/>
      <c r="K14" s="6">
        <f t="shared" si="0"/>
        <v>0</v>
      </c>
      <c r="L14" s="7"/>
    </row>
    <row r="15" spans="1:12" x14ac:dyDescent="0.25">
      <c r="A15" s="649"/>
      <c r="B15" s="649"/>
      <c r="C15" s="25"/>
      <c r="D15" s="5"/>
      <c r="E15" s="5"/>
      <c r="F15" s="5"/>
      <c r="G15" s="5"/>
      <c r="H15" s="5"/>
      <c r="I15" s="640"/>
      <c r="J15" s="6"/>
      <c r="K15" s="6">
        <f t="shared" si="0"/>
        <v>0</v>
      </c>
      <c r="L15" s="7"/>
    </row>
    <row r="16" spans="1:12" x14ac:dyDescent="0.25">
      <c r="A16" s="649"/>
      <c r="B16" s="649"/>
      <c r="C16" s="25"/>
      <c r="D16" s="5"/>
      <c r="E16" s="5"/>
      <c r="F16" s="5"/>
      <c r="G16" s="5"/>
      <c r="H16" s="5"/>
      <c r="I16" s="640"/>
      <c r="J16" s="6"/>
      <c r="K16" s="6">
        <f t="shared" si="0"/>
        <v>0</v>
      </c>
      <c r="L16" s="7"/>
    </row>
    <row r="17" spans="1:12" x14ac:dyDescent="0.25">
      <c r="A17" s="649"/>
      <c r="B17" s="649"/>
      <c r="C17" s="25"/>
      <c r="D17" s="5"/>
      <c r="E17" s="5"/>
      <c r="F17" s="5"/>
      <c r="G17" s="5"/>
      <c r="H17" s="5"/>
      <c r="I17" s="640"/>
      <c r="J17" s="6"/>
      <c r="K17" s="6">
        <f t="shared" si="0"/>
        <v>0</v>
      </c>
      <c r="L17" s="7"/>
    </row>
    <row r="18" spans="1:12" ht="15.75" thickBot="1" x14ac:dyDescent="0.3">
      <c r="A18" s="649"/>
      <c r="B18" s="649"/>
      <c r="C18" s="96"/>
      <c r="D18" s="97"/>
      <c r="E18" s="97"/>
      <c r="F18" s="97"/>
      <c r="G18" s="97"/>
      <c r="H18" s="97"/>
      <c r="I18" s="641"/>
      <c r="J18" s="98"/>
      <c r="K18" s="98">
        <f t="shared" si="0"/>
        <v>0</v>
      </c>
      <c r="L18" s="99"/>
    </row>
    <row r="19" spans="1:12" x14ac:dyDescent="0.25">
      <c r="A19" s="649"/>
      <c r="B19" s="649"/>
      <c r="C19" s="455" t="s">
        <v>20</v>
      </c>
      <c r="D19" s="455"/>
      <c r="E19" s="455"/>
      <c r="F19" s="455"/>
      <c r="G19" s="455"/>
      <c r="H19" s="455"/>
      <c r="I19" s="455"/>
      <c r="J19" s="455"/>
      <c r="K19" s="455"/>
      <c r="L19" s="456"/>
    </row>
    <row r="20" spans="1:12" x14ac:dyDescent="0.25">
      <c r="A20" s="649"/>
      <c r="B20" s="649"/>
      <c r="C20" s="325" t="s">
        <v>21</v>
      </c>
      <c r="D20" s="324">
        <v>75</v>
      </c>
      <c r="E20" s="651" t="s">
        <v>26</v>
      </c>
      <c r="F20" s="652"/>
      <c r="G20" s="652"/>
      <c r="H20" s="652"/>
      <c r="I20" s="652"/>
      <c r="J20" s="652"/>
      <c r="K20" s="652"/>
      <c r="L20" s="653"/>
    </row>
    <row r="21" spans="1:12" ht="15.75" thickBot="1" x14ac:dyDescent="0.3">
      <c r="A21" s="649"/>
      <c r="B21" s="649"/>
      <c r="C21" s="49" t="s">
        <v>22</v>
      </c>
      <c r="D21" s="323">
        <v>0.57499999999999996</v>
      </c>
      <c r="E21" s="654" t="s">
        <v>25</v>
      </c>
      <c r="F21" s="655"/>
      <c r="G21" s="655"/>
      <c r="H21" s="655"/>
      <c r="I21" s="655"/>
      <c r="J21" s="655"/>
      <c r="K21" s="655"/>
      <c r="L21" s="656"/>
    </row>
    <row r="22" spans="1:12" ht="15.75" thickBot="1" x14ac:dyDescent="0.3">
      <c r="A22" s="649"/>
      <c r="B22" s="649"/>
      <c r="C22" s="540" t="s">
        <v>11</v>
      </c>
      <c r="D22" s="540"/>
      <c r="E22" s="540"/>
      <c r="F22" s="540"/>
      <c r="G22" s="540"/>
      <c r="H22" s="540"/>
      <c r="I22" s="540"/>
      <c r="J22" s="540"/>
      <c r="K22" s="540"/>
      <c r="L22" s="541"/>
    </row>
    <row r="23" spans="1:12" ht="15.75" thickBot="1" x14ac:dyDescent="0.3">
      <c r="A23" s="649"/>
      <c r="B23" s="649"/>
      <c r="C23" s="44" t="s">
        <v>12</v>
      </c>
      <c r="D23" s="542">
        <v>10</v>
      </c>
      <c r="E23" s="543"/>
      <c r="F23" s="543"/>
      <c r="G23" s="543"/>
      <c r="H23" s="543"/>
      <c r="I23" s="543"/>
      <c r="J23" s="543"/>
      <c r="K23" s="543"/>
      <c r="L23" s="544"/>
    </row>
    <row r="24" spans="1:12" ht="15" customHeight="1" x14ac:dyDescent="0.25">
      <c r="A24" s="649"/>
      <c r="B24" s="649"/>
      <c r="C24" s="557" t="s">
        <v>721</v>
      </c>
      <c r="D24" s="642" t="s">
        <v>720</v>
      </c>
      <c r="E24" s="643"/>
      <c r="F24" s="643"/>
      <c r="G24" s="643"/>
      <c r="H24" s="643"/>
      <c r="I24" s="643"/>
      <c r="J24" s="643"/>
      <c r="K24" s="643"/>
      <c r="L24" s="644"/>
    </row>
    <row r="25" spans="1:12" x14ac:dyDescent="0.25">
      <c r="A25" s="649"/>
      <c r="B25" s="649"/>
      <c r="C25" s="558"/>
      <c r="D25" s="645"/>
      <c r="E25" s="646"/>
      <c r="F25" s="646"/>
      <c r="G25" s="646"/>
      <c r="H25" s="646"/>
      <c r="I25" s="646"/>
      <c r="J25" s="646"/>
      <c r="K25" s="646"/>
      <c r="L25" s="647"/>
    </row>
    <row r="26" spans="1:12" x14ac:dyDescent="0.25">
      <c r="A26" s="649"/>
      <c r="B26" s="649"/>
      <c r="C26" s="558"/>
      <c r="D26" s="322"/>
      <c r="E26" s="292"/>
      <c r="F26" s="292"/>
      <c r="G26" s="292"/>
      <c r="H26" s="292"/>
      <c r="I26" s="292"/>
      <c r="J26" s="292"/>
      <c r="K26" s="292"/>
      <c r="L26" s="320"/>
    </row>
    <row r="27" spans="1:12" x14ac:dyDescent="0.25">
      <c r="A27" s="649"/>
      <c r="B27" s="649"/>
      <c r="C27" s="558"/>
      <c r="D27" s="74"/>
      <c r="E27" s="74"/>
      <c r="F27" s="74"/>
      <c r="G27" s="321" t="s">
        <v>719</v>
      </c>
      <c r="H27" s="321" t="s">
        <v>718</v>
      </c>
      <c r="I27" s="292"/>
      <c r="J27" s="292"/>
      <c r="K27" s="292"/>
      <c r="L27" s="320"/>
    </row>
    <row r="28" spans="1:12" x14ac:dyDescent="0.25">
      <c r="A28" s="649"/>
      <c r="B28" s="649"/>
      <c r="C28" s="558"/>
      <c r="D28" s="657" t="s">
        <v>717</v>
      </c>
      <c r="E28" s="658"/>
      <c r="F28" s="658"/>
      <c r="G28" s="316" t="s">
        <v>716</v>
      </c>
      <c r="H28" s="316" t="s">
        <v>715</v>
      </c>
      <c r="I28" s="292"/>
      <c r="J28" s="292"/>
      <c r="K28" s="292"/>
      <c r="L28" s="320"/>
    </row>
    <row r="29" spans="1:12" x14ac:dyDescent="0.25">
      <c r="A29" s="649"/>
      <c r="B29" s="649"/>
      <c r="C29" s="558"/>
      <c r="D29" s="657" t="s">
        <v>714</v>
      </c>
      <c r="E29" s="658"/>
      <c r="F29" s="658"/>
      <c r="G29" s="316" t="s">
        <v>713</v>
      </c>
      <c r="H29" s="316" t="s">
        <v>712</v>
      </c>
      <c r="I29" s="292"/>
      <c r="J29" s="292"/>
      <c r="K29" s="292"/>
      <c r="L29" s="320"/>
    </row>
    <row r="30" spans="1:12" x14ac:dyDescent="0.25">
      <c r="A30" s="649"/>
      <c r="B30" s="649"/>
      <c r="C30" s="558"/>
      <c r="D30" s="316" t="s">
        <v>711</v>
      </c>
      <c r="E30" s="74"/>
      <c r="F30" s="74"/>
      <c r="G30" s="316" t="s">
        <v>710</v>
      </c>
      <c r="H30" s="316" t="s">
        <v>709</v>
      </c>
      <c r="I30" s="292"/>
      <c r="J30" s="292"/>
      <c r="K30" s="292"/>
      <c r="L30" s="320"/>
    </row>
    <row r="31" spans="1:12" x14ac:dyDescent="0.25">
      <c r="A31" s="649"/>
      <c r="B31" s="649"/>
      <c r="C31" s="558"/>
      <c r="D31" s="316" t="s">
        <v>708</v>
      </c>
      <c r="E31" s="74"/>
      <c r="F31" s="74"/>
      <c r="G31" s="316" t="s">
        <v>707</v>
      </c>
      <c r="H31" s="316" t="s">
        <v>706</v>
      </c>
      <c r="I31" s="74"/>
      <c r="J31" s="74"/>
      <c r="K31" s="74"/>
      <c r="L31" s="75"/>
    </row>
    <row r="32" spans="1:12" x14ac:dyDescent="0.25">
      <c r="A32" s="649"/>
      <c r="B32" s="649"/>
      <c r="C32" s="558"/>
      <c r="D32" s="316" t="s">
        <v>705</v>
      </c>
      <c r="E32" s="74"/>
      <c r="F32" s="74"/>
      <c r="G32" s="316" t="s">
        <v>704</v>
      </c>
      <c r="H32" s="316" t="s">
        <v>703</v>
      </c>
      <c r="I32" s="74"/>
      <c r="J32" s="74"/>
      <c r="K32" s="74"/>
      <c r="L32" s="75"/>
    </row>
    <row r="33" spans="1:12" x14ac:dyDescent="0.25">
      <c r="A33" s="649"/>
      <c r="B33" s="649"/>
      <c r="C33" s="558"/>
      <c r="D33" s="316"/>
      <c r="E33" s="74"/>
      <c r="F33" s="74"/>
      <c r="G33" s="74"/>
      <c r="H33" s="74"/>
      <c r="I33" s="74"/>
      <c r="J33" s="74"/>
      <c r="K33" s="74"/>
      <c r="L33" s="75"/>
    </row>
    <row r="34" spans="1:12" x14ac:dyDescent="0.25">
      <c r="A34" s="649"/>
      <c r="B34" s="649"/>
      <c r="C34" s="558"/>
      <c r="D34" s="316" t="s">
        <v>702</v>
      </c>
      <c r="E34" s="74"/>
      <c r="F34" s="316"/>
      <c r="G34" s="316"/>
      <c r="H34" s="74"/>
      <c r="I34" s="74"/>
      <c r="J34" s="74"/>
      <c r="K34" s="74"/>
      <c r="L34" s="75"/>
    </row>
    <row r="35" spans="1:12" ht="15.75" thickBot="1" x14ac:dyDescent="0.3">
      <c r="A35" s="649"/>
      <c r="B35" s="649"/>
      <c r="C35" s="559"/>
      <c r="D35" s="319"/>
      <c r="E35" s="318"/>
      <c r="F35" s="318"/>
      <c r="G35" s="318"/>
      <c r="L35" s="13"/>
    </row>
    <row r="36" spans="1:12" ht="15" customHeight="1" x14ac:dyDescent="0.25">
      <c r="A36" s="649"/>
      <c r="B36" s="649"/>
      <c r="C36" s="557" t="s">
        <v>701</v>
      </c>
      <c r="D36" s="317" t="s">
        <v>700</v>
      </c>
      <c r="E36" s="290"/>
      <c r="F36" s="290"/>
      <c r="G36" s="290"/>
      <c r="H36" s="290"/>
      <c r="I36" s="290"/>
      <c r="J36" s="290"/>
      <c r="K36" s="9"/>
      <c r="L36" s="10"/>
    </row>
    <row r="37" spans="1:12" x14ac:dyDescent="0.25">
      <c r="A37" s="649"/>
      <c r="B37" s="649"/>
      <c r="C37" s="558"/>
      <c r="D37" s="316" t="s">
        <v>699</v>
      </c>
      <c r="E37" s="74"/>
      <c r="F37" s="74"/>
      <c r="G37" s="74"/>
      <c r="H37" s="74"/>
      <c r="I37" s="74"/>
      <c r="J37" s="74"/>
      <c r="L37" s="13"/>
    </row>
    <row r="38" spans="1:12" ht="15.75" thickBot="1" x14ac:dyDescent="0.3">
      <c r="A38" s="649"/>
      <c r="B38" s="649"/>
      <c r="C38" s="559"/>
      <c r="D38" s="14"/>
      <c r="E38" s="14"/>
      <c r="F38" s="14"/>
      <c r="G38" s="14"/>
      <c r="H38" s="14"/>
      <c r="I38" s="14"/>
      <c r="J38" s="14"/>
      <c r="K38" s="14"/>
      <c r="L38" s="15"/>
    </row>
    <row r="39" spans="1:12" x14ac:dyDescent="0.25">
      <c r="A39" s="649"/>
      <c r="B39" s="649"/>
      <c r="C39" s="557" t="s">
        <v>698</v>
      </c>
      <c r="D39" s="313" t="s">
        <v>697</v>
      </c>
      <c r="E39" s="313"/>
      <c r="F39" s="313"/>
      <c r="G39" s="313"/>
      <c r="H39" s="313"/>
      <c r="I39" s="313"/>
      <c r="J39" s="312"/>
      <c r="L39" s="13"/>
    </row>
    <row r="40" spans="1:12" x14ac:dyDescent="0.25">
      <c r="A40" s="649"/>
      <c r="B40" s="649"/>
      <c r="C40" s="558"/>
      <c r="D40" s="313" t="s">
        <v>696</v>
      </c>
      <c r="E40" s="313"/>
      <c r="F40" s="313"/>
      <c r="G40" s="313" t="s">
        <v>695</v>
      </c>
      <c r="H40" s="313"/>
      <c r="I40" s="313"/>
      <c r="J40" s="312"/>
      <c r="L40" s="13"/>
    </row>
    <row r="41" spans="1:12" x14ac:dyDescent="0.25">
      <c r="A41" s="649"/>
      <c r="B41" s="649"/>
      <c r="C41" s="558"/>
      <c r="D41" s="313" t="s">
        <v>694</v>
      </c>
      <c r="E41" s="313"/>
      <c r="F41" s="313"/>
      <c r="G41" s="313" t="s">
        <v>693</v>
      </c>
      <c r="H41" s="313"/>
      <c r="I41" s="313"/>
      <c r="J41" s="312"/>
      <c r="L41" s="13"/>
    </row>
    <row r="42" spans="1:12" x14ac:dyDescent="0.25">
      <c r="A42" s="649"/>
      <c r="B42" s="649"/>
      <c r="C42" s="558"/>
      <c r="D42" s="313" t="s">
        <v>692</v>
      </c>
      <c r="E42" s="313"/>
      <c r="F42" s="313"/>
      <c r="G42" s="313"/>
      <c r="H42" s="313"/>
      <c r="I42" s="313"/>
      <c r="J42" s="312"/>
      <c r="L42" s="13"/>
    </row>
    <row r="43" spans="1:12" ht="15.75" thickBot="1" x14ac:dyDescent="0.3">
      <c r="A43" s="649"/>
      <c r="B43" s="649"/>
      <c r="C43" s="559"/>
      <c r="D43" s="315" t="s">
        <v>691</v>
      </c>
      <c r="E43" s="314"/>
      <c r="F43" s="314"/>
      <c r="G43" s="313" t="s">
        <v>690</v>
      </c>
      <c r="H43" s="313"/>
      <c r="I43" s="313"/>
      <c r="J43" s="312"/>
      <c r="L43" s="13"/>
    </row>
    <row r="44" spans="1:12" x14ac:dyDescent="0.25">
      <c r="A44" s="649"/>
      <c r="B44" s="649"/>
      <c r="C44" s="545" t="s">
        <v>689</v>
      </c>
      <c r="D44" s="642" t="s">
        <v>688</v>
      </c>
      <c r="E44" s="643"/>
      <c r="F44" s="643"/>
      <c r="G44" s="643"/>
      <c r="H44" s="643"/>
      <c r="I44" s="643"/>
      <c r="J44" s="643"/>
      <c r="K44" s="643"/>
      <c r="L44" s="644"/>
    </row>
    <row r="45" spans="1:12" x14ac:dyDescent="0.25">
      <c r="A45" s="649"/>
      <c r="B45" s="649"/>
      <c r="C45" s="546"/>
      <c r="D45" s="645"/>
      <c r="E45" s="646"/>
      <c r="F45" s="646"/>
      <c r="G45" s="646"/>
      <c r="H45" s="646"/>
      <c r="I45" s="646"/>
      <c r="J45" s="646"/>
      <c r="K45" s="646"/>
      <c r="L45" s="647"/>
    </row>
    <row r="46" spans="1:12" x14ac:dyDescent="0.25">
      <c r="A46" s="649"/>
      <c r="B46" s="649"/>
      <c r="C46" s="546"/>
      <c r="L46" s="13"/>
    </row>
    <row r="47" spans="1:12" ht="15.75" thickBot="1" x14ac:dyDescent="0.3">
      <c r="A47" s="649"/>
      <c r="B47" s="649"/>
      <c r="C47" s="547"/>
      <c r="D47" s="100"/>
      <c r="E47" s="14"/>
      <c r="H47" s="14"/>
      <c r="I47" s="14"/>
      <c r="J47" s="14"/>
      <c r="K47" s="14"/>
      <c r="L47" s="15"/>
    </row>
    <row r="48" spans="1:12" x14ac:dyDescent="0.25">
      <c r="A48" s="649"/>
      <c r="B48" s="649"/>
      <c r="C48" s="45" t="s">
        <v>15</v>
      </c>
      <c r="D48" s="21">
        <v>212768</v>
      </c>
      <c r="E48" s="22">
        <f>D48/D49</f>
        <v>0.5315479164584791</v>
      </c>
      <c r="F48" s="515" t="s">
        <v>687</v>
      </c>
      <c r="G48" s="516"/>
      <c r="H48" s="517"/>
      <c r="I48" s="517"/>
      <c r="J48" s="517"/>
      <c r="K48" s="517"/>
      <c r="L48" s="518"/>
    </row>
    <row r="49" spans="1:12" ht="15.75" thickBot="1" x14ac:dyDescent="0.3">
      <c r="A49" s="649"/>
      <c r="B49" s="649"/>
      <c r="C49" s="46" t="s">
        <v>16</v>
      </c>
      <c r="D49" s="16">
        <v>400280</v>
      </c>
      <c r="E49" s="1"/>
      <c r="F49" s="519"/>
      <c r="G49" s="520"/>
      <c r="H49" s="520"/>
      <c r="I49" s="520"/>
      <c r="J49" s="520"/>
      <c r="K49" s="520"/>
      <c r="L49" s="521"/>
    </row>
    <row r="50" spans="1:12" ht="15.75" thickBot="1" x14ac:dyDescent="0.3">
      <c r="A50" s="649"/>
      <c r="B50" s="649"/>
      <c r="C50" s="47" t="s">
        <v>17</v>
      </c>
      <c r="D50" s="311">
        <v>22644</v>
      </c>
      <c r="E50" s="548" t="s">
        <v>124</v>
      </c>
      <c r="F50" s="549"/>
      <c r="G50" s="549"/>
      <c r="H50" s="549"/>
      <c r="I50" s="549"/>
      <c r="J50" s="549"/>
      <c r="K50" s="549"/>
      <c r="L50" s="550"/>
    </row>
    <row r="51" spans="1:12" ht="15.75" thickBot="1" x14ac:dyDescent="0.3">
      <c r="A51" s="650"/>
      <c r="B51" s="650"/>
      <c r="C51" s="49" t="s">
        <v>18</v>
      </c>
      <c r="D51" s="310">
        <v>87.5</v>
      </c>
      <c r="E51" s="551"/>
      <c r="F51" s="552"/>
      <c r="G51" s="552"/>
      <c r="H51" s="552"/>
      <c r="I51" s="552"/>
      <c r="J51" s="552"/>
      <c r="K51" s="552"/>
      <c r="L51" s="553"/>
    </row>
    <row r="52" spans="1:12" x14ac:dyDescent="0.25">
      <c r="D52" s="309"/>
    </row>
  </sheetData>
  <mergeCells count="19">
    <mergeCell ref="D28:F28"/>
    <mergeCell ref="D29:F29"/>
    <mergeCell ref="C36:C38"/>
    <mergeCell ref="F48:L49"/>
    <mergeCell ref="I4:I18"/>
    <mergeCell ref="D24:L25"/>
    <mergeCell ref="A4:A51"/>
    <mergeCell ref="A1:L2"/>
    <mergeCell ref="C22:L22"/>
    <mergeCell ref="D23:L23"/>
    <mergeCell ref="B4:B51"/>
    <mergeCell ref="E50:L51"/>
    <mergeCell ref="C44:C47"/>
    <mergeCell ref="D44:L45"/>
    <mergeCell ref="C24:C35"/>
    <mergeCell ref="C39:C43"/>
    <mergeCell ref="C19:L19"/>
    <mergeCell ref="E20:L20"/>
    <mergeCell ref="E21:L21"/>
  </mergeCells>
  <hyperlinks>
    <hyperlink ref="E50" r:id="rId1" xr:uid="{D2E52EB2-02E9-493C-925C-D07B89996239}"/>
  </hyperlinks>
  <printOptions horizontalCentered="1" verticalCentered="1"/>
  <pageMargins left="0.2" right="0.2" top="0.5" bottom="0.5" header="0.3" footer="0.3"/>
  <pageSetup scale="59"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56B2E-466A-43C9-B642-B8F17589BD3F}">
  <sheetPr>
    <pageSetUpPr fitToPage="1"/>
  </sheetPr>
  <dimension ref="A1:L48"/>
  <sheetViews>
    <sheetView topLeftCell="A4" workbookViewId="0">
      <selection activeCell="J20" sqref="J20"/>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17.5703125" bestFit="1"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31" t="s">
        <v>686</v>
      </c>
      <c r="B4" s="531">
        <v>2</v>
      </c>
      <c r="C4" s="24" t="s">
        <v>60</v>
      </c>
      <c r="D4" s="2" t="s">
        <v>30</v>
      </c>
      <c r="E4" s="2">
        <v>30</v>
      </c>
      <c r="F4" s="2"/>
      <c r="G4" s="2">
        <v>32.68</v>
      </c>
      <c r="H4" s="2">
        <v>32.68</v>
      </c>
      <c r="I4" s="2" t="s">
        <v>682</v>
      </c>
      <c r="J4" s="3"/>
      <c r="K4" s="3">
        <v>43.6</v>
      </c>
      <c r="L4" s="4"/>
    </row>
    <row r="5" spans="1:12" x14ac:dyDescent="0.25">
      <c r="A5" s="532"/>
      <c r="B5" s="532"/>
      <c r="C5" s="25" t="s">
        <v>685</v>
      </c>
      <c r="D5" s="5" t="s">
        <v>683</v>
      </c>
      <c r="E5" s="5">
        <v>5</v>
      </c>
      <c r="F5" s="5"/>
      <c r="G5" s="5">
        <v>20.89</v>
      </c>
      <c r="H5" s="5">
        <v>20.89</v>
      </c>
      <c r="I5" s="5" t="s">
        <v>682</v>
      </c>
      <c r="J5" s="6"/>
      <c r="K5" s="6">
        <v>30.03</v>
      </c>
      <c r="L5" s="7"/>
    </row>
    <row r="6" spans="1:12" x14ac:dyDescent="0.25">
      <c r="A6" s="532"/>
      <c r="B6" s="532"/>
      <c r="C6" s="25" t="s">
        <v>684</v>
      </c>
      <c r="D6" s="5" t="s">
        <v>683</v>
      </c>
      <c r="E6" s="5">
        <v>18</v>
      </c>
      <c r="F6" s="5"/>
      <c r="G6" s="5">
        <v>27.2</v>
      </c>
      <c r="H6" s="5">
        <v>27.2</v>
      </c>
      <c r="I6" s="5" t="s">
        <v>682</v>
      </c>
      <c r="J6" s="6"/>
      <c r="K6" s="6">
        <v>31.32</v>
      </c>
      <c r="L6" s="7"/>
    </row>
    <row r="7" spans="1:12" x14ac:dyDescent="0.25">
      <c r="A7" s="532"/>
      <c r="B7" s="532"/>
      <c r="C7" s="25" t="s">
        <v>684</v>
      </c>
      <c r="D7" s="5" t="s">
        <v>683</v>
      </c>
      <c r="E7" s="5">
        <v>3</v>
      </c>
      <c r="F7" s="5"/>
      <c r="G7" s="5">
        <v>19.41</v>
      </c>
      <c r="H7" s="5">
        <v>19.41</v>
      </c>
      <c r="I7" s="5" t="s">
        <v>682</v>
      </c>
      <c r="J7" s="6"/>
      <c r="K7" s="6">
        <v>24.681100000000001</v>
      </c>
      <c r="L7" s="7"/>
    </row>
    <row r="8" spans="1:12" x14ac:dyDescent="0.25">
      <c r="A8" s="532"/>
      <c r="B8" s="532"/>
      <c r="C8" s="25"/>
      <c r="D8" s="5"/>
      <c r="E8" s="5"/>
      <c r="F8" s="5"/>
      <c r="G8" s="5"/>
      <c r="H8" s="5"/>
      <c r="I8" s="5"/>
      <c r="J8" s="6"/>
      <c r="K8" s="6">
        <f t="shared" ref="K8:K26" si="0">J8/2088</f>
        <v>0</v>
      </c>
      <c r="L8" s="7"/>
    </row>
    <row r="9" spans="1:12" x14ac:dyDescent="0.25">
      <c r="A9" s="532"/>
      <c r="B9" s="532"/>
      <c r="C9" s="25"/>
      <c r="D9" s="5"/>
      <c r="E9" s="5"/>
      <c r="F9" s="5"/>
      <c r="G9" s="5"/>
      <c r="H9" s="5"/>
      <c r="I9" s="5"/>
      <c r="J9" s="6"/>
      <c r="K9" s="6">
        <f t="shared" si="0"/>
        <v>0</v>
      </c>
      <c r="L9" s="7"/>
    </row>
    <row r="10" spans="1:12" x14ac:dyDescent="0.25">
      <c r="A10" s="532"/>
      <c r="B10" s="532"/>
      <c r="C10" s="25"/>
      <c r="D10" s="5"/>
      <c r="E10" s="5"/>
      <c r="F10" s="5"/>
      <c r="G10" s="5"/>
      <c r="H10" s="5"/>
      <c r="I10" s="5"/>
      <c r="J10" s="6"/>
      <c r="K10" s="6">
        <f t="shared" si="0"/>
        <v>0</v>
      </c>
      <c r="L10" s="7"/>
    </row>
    <row r="11" spans="1:12" x14ac:dyDescent="0.25">
      <c r="A11" s="532"/>
      <c r="B11" s="532"/>
      <c r="C11" s="25"/>
      <c r="D11" s="5"/>
      <c r="E11" s="5"/>
      <c r="F11" s="5"/>
      <c r="G11" s="5"/>
      <c r="H11" s="5"/>
      <c r="I11" s="5"/>
      <c r="J11" s="6"/>
      <c r="K11" s="6">
        <f t="shared" si="0"/>
        <v>0</v>
      </c>
      <c r="L11" s="7"/>
    </row>
    <row r="12" spans="1:12" x14ac:dyDescent="0.25">
      <c r="A12" s="532"/>
      <c r="B12" s="532"/>
      <c r="C12" s="25"/>
      <c r="D12" s="5"/>
      <c r="E12" s="5"/>
      <c r="F12" s="5"/>
      <c r="G12" s="5"/>
      <c r="H12" s="5"/>
      <c r="I12" s="5"/>
      <c r="J12" s="6"/>
      <c r="K12" s="6">
        <f t="shared" si="0"/>
        <v>0</v>
      </c>
      <c r="L12" s="7"/>
    </row>
    <row r="13" spans="1:12" x14ac:dyDescent="0.25">
      <c r="A13" s="532"/>
      <c r="B13" s="532"/>
      <c r="C13" s="25"/>
      <c r="D13" s="5"/>
      <c r="E13" s="5"/>
      <c r="F13" s="5"/>
      <c r="G13" s="5"/>
      <c r="H13" s="5"/>
      <c r="I13" s="5"/>
      <c r="J13" s="6"/>
      <c r="K13" s="6">
        <f t="shared" si="0"/>
        <v>0</v>
      </c>
      <c r="L13" s="7"/>
    </row>
    <row r="14" spans="1:12" x14ac:dyDescent="0.25">
      <c r="A14" s="532"/>
      <c r="B14" s="532"/>
      <c r="C14" s="25"/>
      <c r="D14" s="5"/>
      <c r="E14" s="5"/>
      <c r="F14" s="5"/>
      <c r="G14" s="5"/>
      <c r="H14" s="5"/>
      <c r="I14" s="5"/>
      <c r="J14" s="6"/>
      <c r="K14" s="6">
        <f t="shared" si="0"/>
        <v>0</v>
      </c>
      <c r="L14" s="7"/>
    </row>
    <row r="15" spans="1:12" x14ac:dyDescent="0.25">
      <c r="A15" s="532"/>
      <c r="B15" s="532"/>
      <c r="C15" s="25"/>
      <c r="D15" s="5"/>
      <c r="E15" s="5"/>
      <c r="F15" s="5"/>
      <c r="G15" s="5"/>
      <c r="H15" s="5"/>
      <c r="I15" s="5"/>
      <c r="J15" s="6"/>
      <c r="K15" s="6">
        <f t="shared" si="0"/>
        <v>0</v>
      </c>
      <c r="L15" s="7"/>
    </row>
    <row r="16" spans="1:12" x14ac:dyDescent="0.25">
      <c r="A16" s="532"/>
      <c r="B16" s="532"/>
      <c r="C16" s="25"/>
      <c r="D16" s="5"/>
      <c r="E16" s="5"/>
      <c r="F16" s="5"/>
      <c r="G16" s="5"/>
      <c r="H16" s="5"/>
      <c r="I16" s="5"/>
      <c r="J16" s="6"/>
      <c r="K16" s="6">
        <f t="shared" si="0"/>
        <v>0</v>
      </c>
      <c r="L16" s="7"/>
    </row>
    <row r="17" spans="1:12" x14ac:dyDescent="0.25">
      <c r="A17" s="532"/>
      <c r="B17" s="532"/>
      <c r="C17" s="25"/>
      <c r="D17" s="5"/>
      <c r="E17" s="5"/>
      <c r="F17" s="5"/>
      <c r="G17" s="5"/>
      <c r="H17" s="5"/>
      <c r="I17" s="5"/>
      <c r="J17" s="6"/>
      <c r="K17" s="6">
        <f t="shared" si="0"/>
        <v>0</v>
      </c>
      <c r="L17" s="7"/>
    </row>
    <row r="18" spans="1:12" x14ac:dyDescent="0.25">
      <c r="A18" s="532"/>
      <c r="B18" s="532"/>
      <c r="C18" s="25"/>
      <c r="D18" s="5"/>
      <c r="E18" s="5"/>
      <c r="F18" s="5"/>
      <c r="G18" s="5"/>
      <c r="H18" s="5"/>
      <c r="I18" s="5"/>
      <c r="J18" s="6"/>
      <c r="K18" s="6">
        <f t="shared" si="0"/>
        <v>0</v>
      </c>
      <c r="L18" s="7"/>
    </row>
    <row r="19" spans="1:12" x14ac:dyDescent="0.25">
      <c r="A19" s="532"/>
      <c r="B19" s="532"/>
      <c r="C19" s="25"/>
      <c r="D19" s="5"/>
      <c r="E19" s="5"/>
      <c r="F19" s="5"/>
      <c r="G19" s="5"/>
      <c r="H19" s="5"/>
      <c r="I19" s="5"/>
      <c r="J19" s="6"/>
      <c r="K19" s="6">
        <f t="shared" si="0"/>
        <v>0</v>
      </c>
      <c r="L19" s="7"/>
    </row>
    <row r="20" spans="1:12" x14ac:dyDescent="0.25">
      <c r="A20" s="532"/>
      <c r="B20" s="532"/>
      <c r="C20" s="25"/>
      <c r="D20" s="5"/>
      <c r="E20" s="5"/>
      <c r="F20" s="5"/>
      <c r="G20" s="5"/>
      <c r="H20" s="5"/>
      <c r="I20" s="5"/>
      <c r="J20" s="6"/>
      <c r="K20" s="6">
        <f t="shared" si="0"/>
        <v>0</v>
      </c>
      <c r="L20" s="7"/>
    </row>
    <row r="21" spans="1:12" x14ac:dyDescent="0.25">
      <c r="A21" s="532"/>
      <c r="B21" s="532"/>
      <c r="C21" s="25"/>
      <c r="D21" s="5"/>
      <c r="E21" s="5"/>
      <c r="F21" s="5"/>
      <c r="G21" s="5"/>
      <c r="H21" s="5"/>
      <c r="I21" s="5"/>
      <c r="J21" s="6"/>
      <c r="K21" s="6">
        <f t="shared" si="0"/>
        <v>0</v>
      </c>
      <c r="L21" s="7"/>
    </row>
    <row r="22" spans="1:12" x14ac:dyDescent="0.25">
      <c r="A22" s="532"/>
      <c r="B22" s="532"/>
      <c r="C22" s="25"/>
      <c r="D22" s="5"/>
      <c r="E22" s="5"/>
      <c r="F22" s="5"/>
      <c r="G22" s="5"/>
      <c r="H22" s="5"/>
      <c r="I22" s="5"/>
      <c r="J22" s="6"/>
      <c r="K22" s="6">
        <f t="shared" si="0"/>
        <v>0</v>
      </c>
      <c r="L22" s="7"/>
    </row>
    <row r="23" spans="1:12" x14ac:dyDescent="0.25">
      <c r="A23" s="532"/>
      <c r="B23" s="532"/>
      <c r="C23" s="25"/>
      <c r="D23" s="5"/>
      <c r="E23" s="5"/>
      <c r="F23" s="5"/>
      <c r="G23" s="5"/>
      <c r="H23" s="5"/>
      <c r="I23" s="5"/>
      <c r="J23" s="6"/>
      <c r="K23" s="6">
        <f t="shared" si="0"/>
        <v>0</v>
      </c>
      <c r="L23" s="7"/>
    </row>
    <row r="24" spans="1:12" x14ac:dyDescent="0.25">
      <c r="A24" s="532"/>
      <c r="B24" s="532"/>
      <c r="C24" s="25"/>
      <c r="D24" s="5"/>
      <c r="E24" s="5"/>
      <c r="F24" s="5"/>
      <c r="G24" s="5"/>
      <c r="H24" s="5"/>
      <c r="I24" s="5"/>
      <c r="J24" s="6"/>
      <c r="K24" s="6">
        <f t="shared" si="0"/>
        <v>0</v>
      </c>
      <c r="L24" s="7"/>
    </row>
    <row r="25" spans="1:12" x14ac:dyDescent="0.25">
      <c r="A25" s="532"/>
      <c r="B25" s="532"/>
      <c r="C25" s="25"/>
      <c r="D25" s="5"/>
      <c r="E25" s="5"/>
      <c r="F25" s="5"/>
      <c r="G25" s="5"/>
      <c r="H25" s="5"/>
      <c r="I25" s="5"/>
      <c r="J25" s="6"/>
      <c r="K25" s="6">
        <f t="shared" si="0"/>
        <v>0</v>
      </c>
      <c r="L25" s="7"/>
    </row>
    <row r="26" spans="1:12" ht="15.75" thickBot="1" x14ac:dyDescent="0.3">
      <c r="A26" s="532"/>
      <c r="B26" s="532"/>
      <c r="C26" s="96"/>
      <c r="D26" s="97"/>
      <c r="E26" s="97"/>
      <c r="F26" s="97"/>
      <c r="G26" s="97"/>
      <c r="H26" s="97"/>
      <c r="I26" s="97"/>
      <c r="J26" s="98"/>
      <c r="K26" s="98">
        <f t="shared" si="0"/>
        <v>0</v>
      </c>
      <c r="L26" s="99"/>
    </row>
    <row r="27" spans="1:12" x14ac:dyDescent="0.25">
      <c r="A27" s="532"/>
      <c r="B27" s="532"/>
      <c r="C27" s="455" t="s">
        <v>20</v>
      </c>
      <c r="D27" s="455"/>
      <c r="E27" s="455"/>
      <c r="F27" s="455"/>
      <c r="G27" s="455"/>
      <c r="H27" s="455"/>
      <c r="I27" s="455"/>
      <c r="J27" s="455"/>
      <c r="K27" s="455"/>
      <c r="L27" s="456"/>
    </row>
    <row r="28" spans="1:12" x14ac:dyDescent="0.25">
      <c r="A28" s="532"/>
      <c r="B28" s="532"/>
      <c r="C28" s="25" t="s">
        <v>21</v>
      </c>
      <c r="D28" s="23">
        <v>75</v>
      </c>
      <c r="E28" s="411" t="s">
        <v>26</v>
      </c>
      <c r="F28" s="412"/>
      <c r="G28" s="412"/>
      <c r="H28" s="412"/>
      <c r="I28" s="412"/>
      <c r="J28" s="412"/>
      <c r="K28" s="412"/>
      <c r="L28" s="413"/>
    </row>
    <row r="29" spans="1:12" ht="15.75" thickBot="1" x14ac:dyDescent="0.3">
      <c r="A29" s="532"/>
      <c r="B29" s="532"/>
      <c r="C29" s="26" t="s">
        <v>22</v>
      </c>
      <c r="D29" s="37">
        <v>0.57499999999999996</v>
      </c>
      <c r="E29" s="414" t="s">
        <v>25</v>
      </c>
      <c r="F29" s="415"/>
      <c r="G29" s="415"/>
      <c r="H29" s="415"/>
      <c r="I29" s="415"/>
      <c r="J29" s="415"/>
      <c r="K29" s="415"/>
      <c r="L29" s="416"/>
    </row>
    <row r="30" spans="1:12" ht="15.75" thickBot="1" x14ac:dyDescent="0.3">
      <c r="A30" s="532"/>
      <c r="B30" s="532"/>
      <c r="C30" s="540" t="s">
        <v>11</v>
      </c>
      <c r="D30" s="540"/>
      <c r="E30" s="540"/>
      <c r="F30" s="540"/>
      <c r="G30" s="540"/>
      <c r="H30" s="540"/>
      <c r="I30" s="540"/>
      <c r="J30" s="540"/>
      <c r="K30" s="540"/>
      <c r="L30" s="541"/>
    </row>
    <row r="31" spans="1:12" ht="15.75" thickBot="1" x14ac:dyDescent="0.3">
      <c r="A31" s="532"/>
      <c r="B31" s="532"/>
      <c r="C31" s="44" t="s">
        <v>12</v>
      </c>
      <c r="D31" s="542">
        <v>11</v>
      </c>
      <c r="E31" s="543"/>
      <c r="F31" s="543"/>
      <c r="G31" s="543"/>
      <c r="H31" s="543"/>
      <c r="I31" s="543"/>
      <c r="J31" s="543"/>
      <c r="K31" s="543"/>
      <c r="L31" s="544"/>
    </row>
    <row r="32" spans="1:12" x14ac:dyDescent="0.25">
      <c r="A32" s="532"/>
      <c r="B32" s="532"/>
      <c r="C32" s="545" t="s">
        <v>13</v>
      </c>
      <c r="D32" s="8"/>
      <c r="E32" s="9"/>
      <c r="F32" s="9"/>
      <c r="G32" s="9"/>
      <c r="H32" s="9"/>
      <c r="I32" s="9"/>
      <c r="J32" s="9"/>
      <c r="K32" s="9"/>
      <c r="L32" s="10"/>
    </row>
    <row r="33" spans="1:12" x14ac:dyDescent="0.25">
      <c r="A33" s="532"/>
      <c r="B33" s="532"/>
      <c r="C33" s="546"/>
      <c r="D33" s="11">
        <v>180</v>
      </c>
      <c r="E33">
        <v>180</v>
      </c>
      <c r="G33">
        <v>180</v>
      </c>
      <c r="H33">
        <v>180</v>
      </c>
      <c r="L33" s="13"/>
    </row>
    <row r="34" spans="1:12" x14ac:dyDescent="0.25">
      <c r="A34" s="532"/>
      <c r="B34" s="532"/>
      <c r="C34" s="546"/>
      <c r="D34" s="11"/>
      <c r="L34" s="13"/>
    </row>
    <row r="35" spans="1:12" ht="15.75" thickBot="1" x14ac:dyDescent="0.3">
      <c r="A35" s="532"/>
      <c r="B35" s="532"/>
      <c r="C35" s="547"/>
      <c r="D35" s="100"/>
      <c r="E35" s="14"/>
      <c r="F35" s="14"/>
      <c r="G35" s="14"/>
      <c r="H35" s="14"/>
      <c r="I35" s="14"/>
      <c r="J35" s="14"/>
      <c r="K35" s="14"/>
      <c r="L35" s="15"/>
    </row>
    <row r="36" spans="1:12" x14ac:dyDescent="0.25">
      <c r="A36" s="532"/>
      <c r="B36" s="532"/>
      <c r="C36" s="545" t="s">
        <v>14</v>
      </c>
      <c r="D36" s="8"/>
      <c r="E36" s="9"/>
      <c r="F36" s="9"/>
      <c r="G36" s="9"/>
      <c r="H36" s="9"/>
      <c r="I36" s="9"/>
      <c r="J36" s="9"/>
      <c r="K36" s="9"/>
      <c r="L36" s="10"/>
    </row>
    <row r="37" spans="1:12" x14ac:dyDescent="0.25">
      <c r="A37" s="532"/>
      <c r="B37" s="532"/>
      <c r="C37" s="546"/>
      <c r="D37" s="11">
        <v>920</v>
      </c>
      <c r="E37">
        <v>920</v>
      </c>
      <c r="G37">
        <v>920</v>
      </c>
      <c r="H37">
        <v>920</v>
      </c>
      <c r="L37" s="13"/>
    </row>
    <row r="38" spans="1:12" x14ac:dyDescent="0.25">
      <c r="A38" s="532"/>
      <c r="B38" s="532"/>
      <c r="C38" s="546"/>
      <c r="D38" s="11"/>
      <c r="L38" s="13"/>
    </row>
    <row r="39" spans="1:12" x14ac:dyDescent="0.25">
      <c r="A39" s="532"/>
      <c r="B39" s="532"/>
      <c r="C39" s="546"/>
      <c r="D39" s="11"/>
      <c r="L39" s="13"/>
    </row>
    <row r="40" spans="1:12" ht="15.75" thickBot="1" x14ac:dyDescent="0.3">
      <c r="A40" s="532"/>
      <c r="B40" s="532"/>
      <c r="C40" s="546"/>
      <c r="D40" s="11"/>
      <c r="L40" s="13"/>
    </row>
    <row r="41" spans="1:12" x14ac:dyDescent="0.25">
      <c r="A41" s="532"/>
      <c r="B41" s="532"/>
      <c r="C41" s="545" t="s">
        <v>19</v>
      </c>
      <c r="D41" s="8"/>
      <c r="E41" s="9"/>
      <c r="F41" s="9"/>
      <c r="G41" s="9"/>
      <c r="H41" s="9"/>
      <c r="I41" s="9"/>
      <c r="J41" s="9"/>
      <c r="K41" s="9"/>
      <c r="L41" s="10"/>
    </row>
    <row r="42" spans="1:12" x14ac:dyDescent="0.25">
      <c r="A42" s="532"/>
      <c r="B42" s="532"/>
      <c r="C42" s="546"/>
      <c r="D42" s="11">
        <v>0</v>
      </c>
      <c r="E42">
        <v>0</v>
      </c>
      <c r="F42">
        <v>0</v>
      </c>
      <c r="G42">
        <v>0</v>
      </c>
      <c r="H42">
        <v>0</v>
      </c>
      <c r="L42" s="13"/>
    </row>
    <row r="43" spans="1:12" x14ac:dyDescent="0.25">
      <c r="A43" s="532"/>
      <c r="B43" s="532"/>
      <c r="C43" s="546"/>
      <c r="D43" s="11"/>
      <c r="L43" s="13"/>
    </row>
    <row r="44" spans="1:12" ht="15.75" thickBot="1" x14ac:dyDescent="0.3">
      <c r="A44" s="532"/>
      <c r="B44" s="532"/>
      <c r="C44" s="547"/>
      <c r="D44" s="100"/>
      <c r="E44" s="14"/>
      <c r="F44" s="14"/>
      <c r="G44" s="14"/>
      <c r="H44" s="14"/>
      <c r="I44" s="14"/>
      <c r="J44" s="14"/>
      <c r="K44" s="14"/>
      <c r="L44" s="15"/>
    </row>
    <row r="45" spans="1:12" x14ac:dyDescent="0.25">
      <c r="A45" s="532"/>
      <c r="B45" s="532"/>
      <c r="C45" s="45" t="s">
        <v>15</v>
      </c>
      <c r="D45" s="21">
        <v>148700</v>
      </c>
      <c r="E45" s="22">
        <f>D45/D46</f>
        <v>0.25726643598615917</v>
      </c>
      <c r="F45" s="515" t="s">
        <v>23</v>
      </c>
      <c r="G45" s="516"/>
      <c r="H45" s="517"/>
      <c r="I45" s="517"/>
      <c r="J45" s="517"/>
      <c r="K45" s="517"/>
      <c r="L45" s="518"/>
    </row>
    <row r="46" spans="1:12" ht="15.75" thickBot="1" x14ac:dyDescent="0.3">
      <c r="A46" s="532"/>
      <c r="B46" s="532"/>
      <c r="C46" s="46" t="s">
        <v>16</v>
      </c>
      <c r="D46" s="16">
        <v>578000</v>
      </c>
      <c r="E46" s="1"/>
      <c r="F46" s="519"/>
      <c r="G46" s="520"/>
      <c r="H46" s="520"/>
      <c r="I46" s="520"/>
      <c r="J46" s="520"/>
      <c r="K46" s="520"/>
      <c r="L46" s="521"/>
    </row>
    <row r="47" spans="1:12" x14ac:dyDescent="0.25">
      <c r="A47" s="532"/>
      <c r="B47" s="532"/>
      <c r="C47" s="47" t="s">
        <v>17</v>
      </c>
      <c r="D47" s="101">
        <v>42855</v>
      </c>
      <c r="E47" s="548" t="s">
        <v>681</v>
      </c>
      <c r="F47" s="549"/>
      <c r="G47" s="549"/>
      <c r="H47" s="549"/>
      <c r="I47" s="549"/>
      <c r="J47" s="549"/>
      <c r="K47" s="549"/>
      <c r="L47" s="550"/>
    </row>
    <row r="48" spans="1:12" ht="15.75" thickBot="1" x14ac:dyDescent="0.3">
      <c r="A48" s="533"/>
      <c r="B48" s="533"/>
      <c r="C48" s="49" t="s">
        <v>18</v>
      </c>
      <c r="D48" s="27">
        <v>1.4</v>
      </c>
      <c r="E48" s="551"/>
      <c r="F48" s="552"/>
      <c r="G48" s="552"/>
      <c r="H48" s="552"/>
      <c r="I48" s="552"/>
      <c r="J48" s="552"/>
      <c r="K48" s="552"/>
      <c r="L48" s="553"/>
    </row>
  </sheetData>
  <mergeCells count="13">
    <mergeCell ref="A4:A48"/>
    <mergeCell ref="A1:L2"/>
    <mergeCell ref="C30:L30"/>
    <mergeCell ref="D31:L31"/>
    <mergeCell ref="C32:C35"/>
    <mergeCell ref="B4:B48"/>
    <mergeCell ref="C36:C40"/>
    <mergeCell ref="E47:L48"/>
    <mergeCell ref="C41:C44"/>
    <mergeCell ref="C27:L27"/>
    <mergeCell ref="E28:L28"/>
    <mergeCell ref="E29:L29"/>
    <mergeCell ref="F45:L46"/>
  </mergeCells>
  <hyperlinks>
    <hyperlink ref="E47" r:id="rId1" display="http://www.city-data.com/county/Lac_qui_Parle_County-MN.html " xr:uid="{0BA20B40-7DE1-47EE-BF6C-A3D853704FF2}"/>
  </hyperlinks>
  <printOptions horizontalCentered="1" verticalCentered="1"/>
  <pageMargins left="0.2" right="0.2" top="0.5" bottom="0.5" header="0.3" footer="0.3"/>
  <pageSetup scale="59"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6915F-A548-4B93-8D5C-EF97366AFA1A}">
  <dimension ref="A1:L34"/>
  <sheetViews>
    <sheetView workbookViewId="0">
      <selection activeCell="B4" sqref="B4:B34"/>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17.5703125" bestFit="1" customWidth="1"/>
    <col min="10" max="10" width="41.85546875" bestFit="1" customWidth="1"/>
    <col min="11" max="11" width="15.5703125" customWidth="1"/>
  </cols>
  <sheetData>
    <row r="1" spans="1:12"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83" t="s">
        <v>190</v>
      </c>
      <c r="B4" s="583">
        <v>7</v>
      </c>
      <c r="C4" s="24" t="s">
        <v>97</v>
      </c>
      <c r="D4" s="2" t="s">
        <v>191</v>
      </c>
      <c r="E4" s="2">
        <v>1</v>
      </c>
      <c r="F4" s="2" t="s">
        <v>192</v>
      </c>
      <c r="G4" s="2" t="s">
        <v>193</v>
      </c>
      <c r="H4" s="2">
        <v>33.65</v>
      </c>
      <c r="I4" s="2" t="s">
        <v>194</v>
      </c>
      <c r="J4" s="3">
        <v>10571.87</v>
      </c>
      <c r="K4" s="3">
        <f>J4/2088</f>
        <v>5.0631561302682</v>
      </c>
      <c r="L4" s="4"/>
    </row>
    <row r="5" spans="1:12" x14ac:dyDescent="0.25">
      <c r="A5" s="584"/>
      <c r="B5" s="584"/>
      <c r="C5" s="25" t="s">
        <v>195</v>
      </c>
      <c r="D5" s="5" t="s">
        <v>191</v>
      </c>
      <c r="E5" s="5">
        <v>1</v>
      </c>
      <c r="F5" s="5" t="s">
        <v>196</v>
      </c>
      <c r="G5" s="5" t="s">
        <v>197</v>
      </c>
      <c r="H5" s="5">
        <v>20.48</v>
      </c>
      <c r="I5" s="2" t="s">
        <v>198</v>
      </c>
      <c r="J5" s="6">
        <v>11490.4</v>
      </c>
      <c r="K5" s="6">
        <f t="shared" ref="K5:K12" si="0">J5/2088</f>
        <v>5.5030651340996171</v>
      </c>
      <c r="L5" s="7"/>
    </row>
    <row r="6" spans="1:12" x14ac:dyDescent="0.25">
      <c r="A6" s="584"/>
      <c r="B6" s="584"/>
      <c r="C6" s="25" t="s">
        <v>199</v>
      </c>
      <c r="D6" s="5" t="s">
        <v>200</v>
      </c>
      <c r="E6" s="5">
        <v>1</v>
      </c>
      <c r="G6" s="5"/>
      <c r="H6" s="5">
        <v>38</v>
      </c>
      <c r="I6" s="2" t="s">
        <v>198</v>
      </c>
      <c r="J6" s="6">
        <v>810</v>
      </c>
      <c r="K6" s="6">
        <f t="shared" si="0"/>
        <v>0.38793103448275862</v>
      </c>
      <c r="L6" s="7"/>
    </row>
    <row r="7" spans="1:12" x14ac:dyDescent="0.25">
      <c r="A7" s="584"/>
      <c r="B7" s="584"/>
      <c r="C7" s="25" t="s">
        <v>201</v>
      </c>
      <c r="D7" s="5" t="s">
        <v>191</v>
      </c>
      <c r="E7" s="5">
        <v>18</v>
      </c>
      <c r="F7" s="5" t="s">
        <v>202</v>
      </c>
      <c r="G7" s="5" t="s">
        <v>203</v>
      </c>
      <c r="H7" s="5">
        <v>30.9</v>
      </c>
      <c r="I7" s="2" t="s">
        <v>198</v>
      </c>
      <c r="J7" s="6">
        <v>17551.03</v>
      </c>
      <c r="K7" s="6">
        <f t="shared" si="0"/>
        <v>8.4056657088122595</v>
      </c>
      <c r="L7" s="7"/>
    </row>
    <row r="8" spans="1:12" x14ac:dyDescent="0.25">
      <c r="A8" s="584"/>
      <c r="B8" s="584"/>
      <c r="C8" s="25" t="s">
        <v>204</v>
      </c>
      <c r="D8" s="5" t="s">
        <v>191</v>
      </c>
      <c r="E8" s="5">
        <v>1</v>
      </c>
      <c r="F8" s="5" t="s">
        <v>202</v>
      </c>
      <c r="G8" s="5" t="s">
        <v>203</v>
      </c>
      <c r="H8" s="5">
        <v>24.39</v>
      </c>
      <c r="I8" s="2" t="s">
        <v>198</v>
      </c>
      <c r="J8" s="6">
        <v>10504.43</v>
      </c>
      <c r="K8" s="6">
        <f t="shared" si="0"/>
        <v>5.0308572796934872</v>
      </c>
      <c r="L8" s="7"/>
    </row>
    <row r="9" spans="1:12" x14ac:dyDescent="0.25">
      <c r="A9" s="584"/>
      <c r="B9" s="584"/>
      <c r="C9" s="25" t="s">
        <v>205</v>
      </c>
      <c r="D9" s="5" t="s">
        <v>191</v>
      </c>
      <c r="E9" s="5">
        <v>2</v>
      </c>
      <c r="F9" s="5" t="s">
        <v>202</v>
      </c>
      <c r="G9" s="5" t="s">
        <v>203</v>
      </c>
      <c r="H9" s="5">
        <v>25.13</v>
      </c>
      <c r="I9" s="2" t="s">
        <v>198</v>
      </c>
      <c r="J9" s="6">
        <v>18358.8</v>
      </c>
      <c r="K9" s="6">
        <f t="shared" si="0"/>
        <v>8.7925287356321835</v>
      </c>
      <c r="L9" s="7"/>
    </row>
    <row r="10" spans="1:12" x14ac:dyDescent="0.25">
      <c r="A10" s="584"/>
      <c r="B10" s="584"/>
      <c r="C10" s="25" t="s">
        <v>206</v>
      </c>
      <c r="D10" s="5" t="s">
        <v>191</v>
      </c>
      <c r="E10" s="5">
        <v>34</v>
      </c>
      <c r="F10" s="5" t="s">
        <v>207</v>
      </c>
      <c r="G10" s="5" t="s">
        <v>208</v>
      </c>
      <c r="H10" s="5">
        <v>29.15</v>
      </c>
      <c r="I10" s="2" t="s">
        <v>198</v>
      </c>
      <c r="J10" s="6">
        <v>1483.44</v>
      </c>
      <c r="K10" s="6">
        <f t="shared" si="0"/>
        <v>0.71045977011494255</v>
      </c>
      <c r="L10" s="7"/>
    </row>
    <row r="11" spans="1:12" x14ac:dyDescent="0.25">
      <c r="A11" s="584"/>
      <c r="B11" s="584"/>
      <c r="C11" s="25" t="s">
        <v>209</v>
      </c>
      <c r="D11" s="5" t="s">
        <v>191</v>
      </c>
      <c r="E11" s="5">
        <v>11</v>
      </c>
      <c r="F11" s="5" t="s">
        <v>207</v>
      </c>
      <c r="G11" s="5" t="s">
        <v>208</v>
      </c>
      <c r="H11" s="5">
        <v>29.15</v>
      </c>
      <c r="I11" s="2" t="s">
        <v>198</v>
      </c>
      <c r="J11" s="6">
        <v>1112.4000000000001</v>
      </c>
      <c r="K11" s="6">
        <f t="shared" si="0"/>
        <v>0.53275862068965518</v>
      </c>
      <c r="L11" s="7"/>
    </row>
    <row r="12" spans="1:12" ht="15.75" thickBot="1" x14ac:dyDescent="0.3">
      <c r="A12" s="584"/>
      <c r="B12" s="584"/>
      <c r="C12" s="25" t="s">
        <v>135</v>
      </c>
      <c r="D12" s="5" t="s">
        <v>191</v>
      </c>
      <c r="E12" s="5">
        <v>3</v>
      </c>
      <c r="F12" s="5" t="s">
        <v>210</v>
      </c>
      <c r="G12" s="5" t="s">
        <v>211</v>
      </c>
      <c r="H12" s="5">
        <v>22.36</v>
      </c>
      <c r="I12" s="2" t="s">
        <v>198</v>
      </c>
      <c r="J12" s="6">
        <v>17089.03</v>
      </c>
      <c r="K12" s="6">
        <f t="shared" si="0"/>
        <v>8.1844013409961676</v>
      </c>
      <c r="L12" s="7"/>
    </row>
    <row r="13" spans="1:12" x14ac:dyDescent="0.25">
      <c r="A13" s="584"/>
      <c r="B13" s="584"/>
      <c r="C13" s="455" t="s">
        <v>20</v>
      </c>
      <c r="D13" s="455"/>
      <c r="E13" s="455"/>
      <c r="F13" s="455"/>
      <c r="G13" s="455"/>
      <c r="H13" s="455"/>
      <c r="I13" s="455"/>
      <c r="J13" s="455"/>
      <c r="K13" s="455"/>
      <c r="L13" s="456"/>
    </row>
    <row r="14" spans="1:12" x14ac:dyDescent="0.25">
      <c r="A14" s="584"/>
      <c r="B14" s="584"/>
      <c r="C14" s="25" t="s">
        <v>21</v>
      </c>
      <c r="D14" s="23">
        <v>75</v>
      </c>
      <c r="E14" s="411" t="s">
        <v>26</v>
      </c>
      <c r="F14" s="412"/>
      <c r="G14" s="412"/>
      <c r="H14" s="412"/>
      <c r="I14" s="412"/>
      <c r="J14" s="412"/>
      <c r="K14" s="412"/>
      <c r="L14" s="413"/>
    </row>
    <row r="15" spans="1:12" ht="15.75" thickBot="1" x14ac:dyDescent="0.3">
      <c r="A15" s="584"/>
      <c r="B15" s="584"/>
      <c r="C15" s="26" t="s">
        <v>22</v>
      </c>
      <c r="D15" s="37">
        <v>0.57499999999999996</v>
      </c>
      <c r="E15" s="414" t="s">
        <v>25</v>
      </c>
      <c r="F15" s="415"/>
      <c r="G15" s="415"/>
      <c r="H15" s="415"/>
      <c r="I15" s="415"/>
      <c r="J15" s="415"/>
      <c r="K15" s="415"/>
      <c r="L15" s="416"/>
    </row>
    <row r="16" spans="1:12" ht="15.75" thickBot="1" x14ac:dyDescent="0.3">
      <c r="A16" s="584"/>
      <c r="B16" s="584"/>
      <c r="C16" s="540" t="s">
        <v>11</v>
      </c>
      <c r="D16" s="540"/>
      <c r="E16" s="540"/>
      <c r="F16" s="540"/>
      <c r="G16" s="540"/>
      <c r="H16" s="540"/>
      <c r="I16" s="540"/>
      <c r="J16" s="540"/>
      <c r="K16" s="540"/>
      <c r="L16" s="541"/>
    </row>
    <row r="17" spans="1:12" ht="15.75" thickBot="1" x14ac:dyDescent="0.3">
      <c r="A17" s="584"/>
      <c r="B17" s="584"/>
      <c r="C17" s="44" t="s">
        <v>12</v>
      </c>
      <c r="D17" s="542">
        <v>10</v>
      </c>
      <c r="E17" s="543"/>
      <c r="F17" s="543"/>
      <c r="G17" s="543"/>
      <c r="H17" s="543"/>
      <c r="I17" s="543"/>
      <c r="J17" s="543"/>
      <c r="K17" s="543"/>
      <c r="L17" s="544"/>
    </row>
    <row r="18" spans="1:12" ht="15.75" customHeight="1" x14ac:dyDescent="0.25">
      <c r="A18" s="584"/>
      <c r="B18" s="584"/>
      <c r="C18" s="545" t="s">
        <v>13</v>
      </c>
      <c r="D18" s="659" t="s">
        <v>212</v>
      </c>
      <c r="E18" s="660"/>
      <c r="F18" s="660"/>
      <c r="G18" s="660"/>
      <c r="H18" s="660"/>
      <c r="I18" s="660"/>
      <c r="J18" s="660"/>
      <c r="K18" s="660"/>
      <c r="L18" s="661"/>
    </row>
    <row r="19" spans="1:12" x14ac:dyDescent="0.25">
      <c r="A19" s="584"/>
      <c r="B19" s="584"/>
      <c r="C19" s="546"/>
      <c r="D19" s="662"/>
      <c r="E19" s="663"/>
      <c r="F19" s="663"/>
      <c r="G19" s="663"/>
      <c r="H19" s="663"/>
      <c r="I19" s="663"/>
      <c r="J19" s="663"/>
      <c r="K19" s="663"/>
      <c r="L19" s="664"/>
    </row>
    <row r="20" spans="1:12" x14ac:dyDescent="0.25">
      <c r="A20" s="584"/>
      <c r="B20" s="584"/>
      <c r="C20" s="546"/>
      <c r="D20" s="662"/>
      <c r="E20" s="663"/>
      <c r="F20" s="663"/>
      <c r="G20" s="663"/>
      <c r="H20" s="663"/>
      <c r="I20" s="663"/>
      <c r="J20" s="663"/>
      <c r="K20" s="663"/>
      <c r="L20" s="664"/>
    </row>
    <row r="21" spans="1:12" ht="15.75" thickBot="1" x14ac:dyDescent="0.3">
      <c r="A21" s="584"/>
      <c r="B21" s="584"/>
      <c r="C21" s="547"/>
      <c r="D21" s="665"/>
      <c r="E21" s="666"/>
      <c r="F21" s="666"/>
      <c r="G21" s="666"/>
      <c r="H21" s="666"/>
      <c r="I21" s="666"/>
      <c r="J21" s="666"/>
      <c r="K21" s="666"/>
      <c r="L21" s="667"/>
    </row>
    <row r="22" spans="1:12" x14ac:dyDescent="0.25">
      <c r="A22" s="584"/>
      <c r="B22" s="584"/>
      <c r="C22" s="545" t="s">
        <v>14</v>
      </c>
      <c r="D22" s="668"/>
      <c r="E22" s="581"/>
      <c r="F22" s="581"/>
      <c r="G22" s="581"/>
      <c r="H22" s="581"/>
      <c r="I22" s="581"/>
      <c r="J22" s="581"/>
      <c r="K22" s="581"/>
      <c r="L22" s="582"/>
    </row>
    <row r="23" spans="1:12" x14ac:dyDescent="0.25">
      <c r="A23" s="584"/>
      <c r="B23" s="584"/>
      <c r="C23" s="546"/>
      <c r="D23" s="669"/>
      <c r="E23" s="670"/>
      <c r="F23" s="670"/>
      <c r="G23" s="670"/>
      <c r="H23" s="670"/>
      <c r="I23" s="670"/>
      <c r="J23" s="670"/>
      <c r="K23" s="670"/>
      <c r="L23" s="671"/>
    </row>
    <row r="24" spans="1:12" x14ac:dyDescent="0.25">
      <c r="A24" s="584"/>
      <c r="B24" s="584"/>
      <c r="C24" s="546"/>
      <c r="D24" s="669"/>
      <c r="E24" s="670"/>
      <c r="F24" s="670"/>
      <c r="G24" s="670"/>
      <c r="H24" s="670"/>
      <c r="I24" s="670"/>
      <c r="J24" s="670"/>
      <c r="K24" s="670"/>
      <c r="L24" s="671"/>
    </row>
    <row r="25" spans="1:12" x14ac:dyDescent="0.25">
      <c r="A25" s="584"/>
      <c r="B25" s="584"/>
      <c r="C25" s="546"/>
      <c r="D25" s="669"/>
      <c r="E25" s="670"/>
      <c r="F25" s="670"/>
      <c r="G25" s="670"/>
      <c r="H25" s="670"/>
      <c r="I25" s="670"/>
      <c r="J25" s="670"/>
      <c r="K25" s="670"/>
      <c r="L25" s="671"/>
    </row>
    <row r="26" spans="1:12" ht="15.75" thickBot="1" x14ac:dyDescent="0.3">
      <c r="A26" s="584"/>
      <c r="B26" s="584"/>
      <c r="C26" s="546"/>
      <c r="D26" s="672"/>
      <c r="E26" s="673"/>
      <c r="F26" s="673"/>
      <c r="G26" s="673"/>
      <c r="H26" s="673"/>
      <c r="I26" s="673"/>
      <c r="J26" s="673"/>
      <c r="K26" s="673"/>
      <c r="L26" s="674"/>
    </row>
    <row r="27" spans="1:12" x14ac:dyDescent="0.25">
      <c r="A27" s="584"/>
      <c r="B27" s="584"/>
      <c r="C27" s="545" t="s">
        <v>19</v>
      </c>
      <c r="D27" s="675" t="s">
        <v>213</v>
      </c>
      <c r="E27" s="517"/>
      <c r="F27" s="517"/>
      <c r="G27" s="517"/>
      <c r="H27" s="517"/>
      <c r="I27" s="517"/>
      <c r="J27" s="517"/>
      <c r="K27" s="517"/>
      <c r="L27" s="518"/>
    </row>
    <row r="28" spans="1:12" x14ac:dyDescent="0.25">
      <c r="A28" s="584"/>
      <c r="B28" s="584"/>
      <c r="C28" s="546"/>
      <c r="D28" s="676"/>
      <c r="E28" s="677"/>
      <c r="F28" s="677"/>
      <c r="G28" s="677"/>
      <c r="H28" s="677"/>
      <c r="I28" s="677"/>
      <c r="J28" s="677"/>
      <c r="K28" s="677"/>
      <c r="L28" s="610"/>
    </row>
    <row r="29" spans="1:12" x14ac:dyDescent="0.25">
      <c r="A29" s="584"/>
      <c r="B29" s="584"/>
      <c r="C29" s="546"/>
      <c r="D29" s="676"/>
      <c r="E29" s="677"/>
      <c r="F29" s="677"/>
      <c r="G29" s="677"/>
      <c r="H29" s="677"/>
      <c r="I29" s="677"/>
      <c r="J29" s="677"/>
      <c r="K29" s="677"/>
      <c r="L29" s="610"/>
    </row>
    <row r="30" spans="1:12" ht="15.75" thickBot="1" x14ac:dyDescent="0.3">
      <c r="A30" s="584"/>
      <c r="B30" s="584"/>
      <c r="C30" s="547"/>
      <c r="D30" s="519"/>
      <c r="E30" s="520"/>
      <c r="F30" s="520"/>
      <c r="G30" s="520"/>
      <c r="H30" s="520"/>
      <c r="I30" s="520"/>
      <c r="J30" s="520"/>
      <c r="K30" s="520"/>
      <c r="L30" s="521"/>
    </row>
    <row r="31" spans="1:12" x14ac:dyDescent="0.25">
      <c r="A31" s="584"/>
      <c r="B31" s="584"/>
      <c r="C31" s="45" t="s">
        <v>15</v>
      </c>
      <c r="D31" s="21">
        <v>215000</v>
      </c>
      <c r="E31" s="22">
        <f>D31/D32</f>
        <v>0.15357142857142858</v>
      </c>
      <c r="F31" s="515" t="s">
        <v>214</v>
      </c>
      <c r="G31" s="516"/>
      <c r="H31" s="517"/>
      <c r="I31" s="517"/>
      <c r="J31" s="517"/>
      <c r="K31" s="517"/>
      <c r="L31" s="518"/>
    </row>
    <row r="32" spans="1:12" ht="15.75" thickBot="1" x14ac:dyDescent="0.3">
      <c r="A32" s="584"/>
      <c r="B32" s="584"/>
      <c r="C32" s="46" t="s">
        <v>16</v>
      </c>
      <c r="D32" s="16">
        <v>1400000</v>
      </c>
      <c r="E32" s="1"/>
      <c r="F32" s="519"/>
      <c r="G32" s="520"/>
      <c r="H32" s="520"/>
      <c r="I32" s="520"/>
      <c r="J32" s="520"/>
      <c r="K32" s="520"/>
      <c r="L32" s="521"/>
    </row>
    <row r="33" spans="1:12" x14ac:dyDescent="0.25">
      <c r="A33" s="584"/>
      <c r="B33" s="584"/>
      <c r="C33" s="47" t="s">
        <v>17</v>
      </c>
      <c r="D33" s="48">
        <v>21122</v>
      </c>
      <c r="E33" s="548" t="s">
        <v>124</v>
      </c>
      <c r="F33" s="549"/>
      <c r="G33" s="549"/>
      <c r="H33" s="549"/>
      <c r="I33" s="549"/>
      <c r="J33" s="549"/>
      <c r="K33" s="549"/>
      <c r="L33" s="550"/>
    </row>
    <row r="34" spans="1:12" ht="15.75" thickBot="1" x14ac:dyDescent="0.3">
      <c r="A34" s="585"/>
      <c r="B34" s="585"/>
      <c r="C34" s="49" t="s">
        <v>18</v>
      </c>
      <c r="D34" s="27"/>
      <c r="E34" s="551"/>
      <c r="F34" s="552"/>
      <c r="G34" s="552"/>
      <c r="H34" s="552"/>
      <c r="I34" s="552"/>
      <c r="J34" s="552"/>
      <c r="K34" s="552"/>
      <c r="L34" s="553"/>
    </row>
  </sheetData>
  <mergeCells count="16">
    <mergeCell ref="E33:L34"/>
    <mergeCell ref="A1:L2"/>
    <mergeCell ref="A4:A34"/>
    <mergeCell ref="B4:B34"/>
    <mergeCell ref="C13:L13"/>
    <mergeCell ref="E14:L14"/>
    <mergeCell ref="E15:L15"/>
    <mergeCell ref="C16:L16"/>
    <mergeCell ref="D17:L17"/>
    <mergeCell ref="C18:C21"/>
    <mergeCell ref="C22:C26"/>
    <mergeCell ref="D18:L21"/>
    <mergeCell ref="D22:L26"/>
    <mergeCell ref="D27:L30"/>
    <mergeCell ref="C27:C30"/>
    <mergeCell ref="F31:L32"/>
  </mergeCells>
  <hyperlinks>
    <hyperlink ref="E33" r:id="rId1" xr:uid="{CDCF41A5-9497-47AB-8A58-ED844981F2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2B2FF-BE08-4A02-BBE1-BB21DAAD486A}">
  <dimension ref="A1:L30"/>
  <sheetViews>
    <sheetView workbookViewId="0">
      <selection activeCell="J4" sqref="J4"/>
    </sheetView>
  </sheetViews>
  <sheetFormatPr defaultRowHeight="15" x14ac:dyDescent="0.25"/>
  <cols>
    <col min="3" max="3" width="24.7109375" bestFit="1" customWidth="1"/>
    <col min="4" max="4" width="17.28515625" customWidth="1"/>
    <col min="5" max="5" width="15.85546875" customWidth="1"/>
    <col min="6" max="6" width="28.7109375" bestFit="1" customWidth="1"/>
    <col min="7" max="7" width="22.85546875" bestFit="1" customWidth="1"/>
    <col min="9" max="9" width="17.5703125" bestFit="1" customWidth="1"/>
    <col min="10" max="10" width="21.85546875"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408" t="s">
        <v>298</v>
      </c>
      <c r="B4" s="408">
        <v>8</v>
      </c>
      <c r="C4" s="58" t="s">
        <v>29</v>
      </c>
      <c r="D4" s="59" t="s">
        <v>299</v>
      </c>
      <c r="E4" s="59">
        <v>10</v>
      </c>
      <c r="F4" s="59"/>
      <c r="G4" s="59">
        <v>97479</v>
      </c>
      <c r="H4" s="59">
        <v>46.87</v>
      </c>
      <c r="I4" s="59">
        <v>27545</v>
      </c>
      <c r="J4" s="128">
        <v>126588</v>
      </c>
      <c r="K4" s="60">
        <f>J4/2088</f>
        <v>60.626436781609193</v>
      </c>
      <c r="L4" s="61"/>
    </row>
    <row r="5" spans="1:12" x14ac:dyDescent="0.25">
      <c r="A5" s="409"/>
      <c r="B5" s="409"/>
      <c r="C5" s="62" t="s">
        <v>300</v>
      </c>
      <c r="D5" s="63" t="s">
        <v>299</v>
      </c>
      <c r="E5" s="63">
        <v>30</v>
      </c>
      <c r="F5" s="63"/>
      <c r="G5" s="63">
        <v>53167</v>
      </c>
      <c r="H5" s="63">
        <v>25.18</v>
      </c>
      <c r="I5" s="63">
        <v>20964</v>
      </c>
      <c r="J5" s="129">
        <v>76571</v>
      </c>
      <c r="K5" s="64">
        <f t="shared" ref="K5:K7" si="0">J5/2088</f>
        <v>36.671934865900383</v>
      </c>
      <c r="L5" s="65"/>
    </row>
    <row r="6" spans="1:12" x14ac:dyDescent="0.25">
      <c r="A6" s="409"/>
      <c r="B6" s="409"/>
      <c r="C6" s="62" t="s">
        <v>301</v>
      </c>
      <c r="D6" s="63" t="s">
        <v>299</v>
      </c>
      <c r="E6" s="63">
        <v>9</v>
      </c>
      <c r="F6" s="63"/>
      <c r="G6" s="63">
        <v>71455</v>
      </c>
      <c r="H6" s="63">
        <v>33.85</v>
      </c>
      <c r="I6" s="63">
        <v>23365</v>
      </c>
      <c r="J6" s="129">
        <v>94821</v>
      </c>
      <c r="K6" s="64">
        <f t="shared" si="0"/>
        <v>45.412356321839077</v>
      </c>
      <c r="L6" s="65"/>
    </row>
    <row r="7" spans="1:12" x14ac:dyDescent="0.25">
      <c r="A7" s="409"/>
      <c r="B7" s="409"/>
      <c r="C7" s="62" t="s">
        <v>302</v>
      </c>
      <c r="D7" s="63" t="s">
        <v>299</v>
      </c>
      <c r="E7" s="63">
        <v>1</v>
      </c>
      <c r="F7" s="63"/>
      <c r="G7" s="63">
        <v>45796</v>
      </c>
      <c r="H7" s="63">
        <v>21.69</v>
      </c>
      <c r="I7" s="63">
        <v>19478</v>
      </c>
      <c r="J7" s="129">
        <v>65274</v>
      </c>
      <c r="K7" s="64">
        <f t="shared" si="0"/>
        <v>31.261494252873565</v>
      </c>
      <c r="L7" s="65"/>
    </row>
    <row r="8" spans="1:12" ht="15.75" thickBot="1" x14ac:dyDescent="0.3">
      <c r="A8" s="409"/>
      <c r="B8" s="409"/>
      <c r="C8" s="62"/>
      <c r="D8" s="63"/>
      <c r="E8" s="63"/>
      <c r="F8" s="63"/>
      <c r="G8" s="63"/>
      <c r="H8" s="63"/>
      <c r="I8" s="63"/>
      <c r="J8" s="64"/>
      <c r="K8" s="64"/>
      <c r="L8" s="65"/>
    </row>
    <row r="9" spans="1:12" x14ac:dyDescent="0.25">
      <c r="A9" s="409"/>
      <c r="B9" s="409"/>
      <c r="C9" s="390" t="s">
        <v>20</v>
      </c>
      <c r="D9" s="390"/>
      <c r="E9" s="390"/>
      <c r="F9" s="390"/>
      <c r="G9" s="390"/>
      <c r="H9" s="390"/>
      <c r="I9" s="390"/>
      <c r="J9" s="390"/>
      <c r="K9" s="390"/>
      <c r="L9" s="391"/>
    </row>
    <row r="10" spans="1:12" x14ac:dyDescent="0.25">
      <c r="A10" s="409"/>
      <c r="B10" s="409"/>
      <c r="C10" s="62" t="s">
        <v>21</v>
      </c>
      <c r="D10" s="66">
        <v>75</v>
      </c>
      <c r="E10" s="392" t="s">
        <v>26</v>
      </c>
      <c r="F10" s="393"/>
      <c r="G10" s="393"/>
      <c r="H10" s="393"/>
      <c r="I10" s="393"/>
      <c r="J10" s="393"/>
      <c r="K10" s="393"/>
      <c r="L10" s="394"/>
    </row>
    <row r="11" spans="1:12" ht="15.75" thickBot="1" x14ac:dyDescent="0.3">
      <c r="A11" s="409"/>
      <c r="B11" s="409"/>
      <c r="C11" s="67" t="s">
        <v>22</v>
      </c>
      <c r="D11" s="68">
        <v>0.57499999999999996</v>
      </c>
      <c r="E11" s="395" t="s">
        <v>25</v>
      </c>
      <c r="F11" s="396"/>
      <c r="G11" s="396"/>
      <c r="H11" s="396"/>
      <c r="I11" s="396"/>
      <c r="J11" s="396"/>
      <c r="K11" s="396"/>
      <c r="L11" s="397"/>
    </row>
    <row r="12" spans="1:12" ht="15.75" thickBot="1" x14ac:dyDescent="0.3">
      <c r="A12" s="409"/>
      <c r="B12" s="409"/>
      <c r="C12" s="398" t="s">
        <v>11</v>
      </c>
      <c r="D12" s="398"/>
      <c r="E12" s="398"/>
      <c r="F12" s="398"/>
      <c r="G12" s="398"/>
      <c r="H12" s="398"/>
      <c r="I12" s="398"/>
      <c r="J12" s="398"/>
      <c r="K12" s="398"/>
      <c r="L12" s="399"/>
    </row>
    <row r="13" spans="1:12" ht="15.75" thickBot="1" x14ac:dyDescent="0.3">
      <c r="A13" s="409"/>
      <c r="B13" s="409"/>
      <c r="C13" s="69" t="s">
        <v>12</v>
      </c>
      <c r="D13" s="400" t="s">
        <v>303</v>
      </c>
      <c r="E13" s="401"/>
      <c r="F13" s="401"/>
      <c r="G13" s="401"/>
      <c r="H13" s="401"/>
      <c r="I13" s="401"/>
      <c r="J13" s="401"/>
      <c r="K13" s="401"/>
      <c r="L13" s="402"/>
    </row>
    <row r="14" spans="1:12" x14ac:dyDescent="0.25">
      <c r="A14" s="409"/>
      <c r="B14" s="409"/>
      <c r="C14" s="365" t="s">
        <v>13</v>
      </c>
      <c r="D14" s="70" t="s">
        <v>304</v>
      </c>
      <c r="E14" s="71" t="s">
        <v>305</v>
      </c>
      <c r="F14" s="71" t="s">
        <v>306</v>
      </c>
      <c r="G14" s="71"/>
      <c r="H14" s="71"/>
      <c r="I14" s="71"/>
      <c r="J14" s="71"/>
      <c r="K14" s="71"/>
      <c r="L14" s="72"/>
    </row>
    <row r="15" spans="1:12" x14ac:dyDescent="0.25">
      <c r="A15" s="409"/>
      <c r="B15" s="409"/>
      <c r="C15" s="366"/>
      <c r="D15" s="73" t="s">
        <v>307</v>
      </c>
      <c r="E15" s="74" t="s">
        <v>308</v>
      </c>
      <c r="F15" s="74" t="s">
        <v>306</v>
      </c>
      <c r="G15" s="74"/>
      <c r="H15" s="74"/>
      <c r="I15" s="74"/>
      <c r="J15" s="74"/>
      <c r="K15" s="74"/>
      <c r="L15" s="75"/>
    </row>
    <row r="16" spans="1:12" x14ac:dyDescent="0.25">
      <c r="A16" s="409"/>
      <c r="B16" s="409"/>
      <c r="C16" s="366"/>
      <c r="D16" s="73"/>
      <c r="E16" s="74"/>
      <c r="F16" s="74"/>
      <c r="G16" s="74"/>
      <c r="H16" s="74"/>
      <c r="I16" s="74"/>
      <c r="J16" s="74"/>
      <c r="K16" s="74"/>
      <c r="L16" s="75"/>
    </row>
    <row r="17" spans="1:12" ht="15.75" thickBot="1" x14ac:dyDescent="0.3">
      <c r="A17" s="409"/>
      <c r="B17" s="409"/>
      <c r="C17" s="367"/>
      <c r="D17" s="76"/>
      <c r="E17" s="77"/>
      <c r="F17" s="77"/>
      <c r="G17" s="77"/>
      <c r="H17" s="77"/>
      <c r="I17" s="77"/>
      <c r="J17" s="77"/>
      <c r="K17" s="77"/>
      <c r="L17" s="78"/>
    </row>
    <row r="18" spans="1:12" x14ac:dyDescent="0.25">
      <c r="A18" s="409"/>
      <c r="B18" s="409"/>
      <c r="C18" s="365" t="s">
        <v>14</v>
      </c>
      <c r="D18" s="70" t="s">
        <v>309</v>
      </c>
      <c r="E18" s="71" t="s">
        <v>310</v>
      </c>
      <c r="F18" s="71" t="s">
        <v>311</v>
      </c>
      <c r="G18" s="71"/>
      <c r="H18" s="71"/>
      <c r="I18" s="71"/>
      <c r="J18" s="71"/>
      <c r="K18" s="71"/>
      <c r="L18" s="72"/>
    </row>
    <row r="19" spans="1:12" x14ac:dyDescent="0.25">
      <c r="A19" s="409"/>
      <c r="B19" s="409"/>
      <c r="C19" s="366"/>
      <c r="D19" s="73"/>
      <c r="E19" s="74"/>
      <c r="F19" s="74"/>
      <c r="G19" s="74"/>
      <c r="H19" s="74"/>
      <c r="I19" s="74"/>
      <c r="J19" s="74"/>
      <c r="K19" s="74"/>
      <c r="L19" s="75"/>
    </row>
    <row r="20" spans="1:12" x14ac:dyDescent="0.25">
      <c r="A20" s="409"/>
      <c r="B20" s="409"/>
      <c r="C20" s="366"/>
      <c r="D20" s="73"/>
      <c r="E20" s="74"/>
      <c r="F20" s="74"/>
      <c r="G20" s="74"/>
      <c r="H20" s="74"/>
      <c r="I20" s="74"/>
      <c r="J20" s="74"/>
      <c r="K20" s="74"/>
      <c r="L20" s="75"/>
    </row>
    <row r="21" spans="1:12" x14ac:dyDescent="0.25">
      <c r="A21" s="409"/>
      <c r="B21" s="409"/>
      <c r="C21" s="366"/>
      <c r="D21" s="73"/>
      <c r="E21" s="74"/>
      <c r="F21" s="74"/>
      <c r="G21" s="74"/>
      <c r="H21" s="74"/>
      <c r="I21" s="74"/>
      <c r="J21" s="74"/>
      <c r="K21" s="74"/>
      <c r="L21" s="75"/>
    </row>
    <row r="22" spans="1:12" ht="15.75" thickBot="1" x14ac:dyDescent="0.3">
      <c r="A22" s="409"/>
      <c r="B22" s="409"/>
      <c r="C22" s="366"/>
      <c r="D22" s="73"/>
      <c r="E22" s="74"/>
      <c r="F22" s="74"/>
      <c r="G22" s="74"/>
      <c r="H22" s="74"/>
      <c r="I22" s="74"/>
      <c r="J22" s="74"/>
      <c r="K22" s="74"/>
      <c r="L22" s="75"/>
    </row>
    <row r="23" spans="1:12" x14ac:dyDescent="0.25">
      <c r="A23" s="409"/>
      <c r="B23" s="409"/>
      <c r="C23" s="365" t="s">
        <v>19</v>
      </c>
      <c r="D23" s="70" t="s">
        <v>312</v>
      </c>
      <c r="E23" s="71"/>
      <c r="F23" s="71"/>
      <c r="G23" s="71"/>
      <c r="H23" s="71"/>
      <c r="I23" s="71"/>
      <c r="J23" s="71"/>
      <c r="K23" s="71"/>
      <c r="L23" s="72"/>
    </row>
    <row r="24" spans="1:12" x14ac:dyDescent="0.25">
      <c r="A24" s="409"/>
      <c r="B24" s="409"/>
      <c r="C24" s="366"/>
      <c r="D24" s="73"/>
      <c r="E24" s="74"/>
      <c r="F24" s="74"/>
      <c r="G24" s="74"/>
      <c r="H24" s="74"/>
      <c r="I24" s="74"/>
      <c r="J24" s="74"/>
      <c r="K24" s="74"/>
      <c r="L24" s="75"/>
    </row>
    <row r="25" spans="1:12" x14ac:dyDescent="0.25">
      <c r="A25" s="409"/>
      <c r="B25" s="409"/>
      <c r="C25" s="366"/>
      <c r="D25" s="73"/>
      <c r="E25" s="74"/>
      <c r="F25" s="74"/>
      <c r="G25" s="74"/>
      <c r="H25" s="74"/>
      <c r="I25" s="74"/>
      <c r="J25" s="74"/>
      <c r="K25" s="74"/>
      <c r="L25" s="75"/>
    </row>
    <row r="26" spans="1:12" ht="15.75" thickBot="1" x14ac:dyDescent="0.3">
      <c r="A26" s="409"/>
      <c r="B26" s="409"/>
      <c r="C26" s="367"/>
      <c r="D26" s="76"/>
      <c r="E26" s="77"/>
      <c r="F26" s="77"/>
      <c r="G26" s="77"/>
      <c r="H26" s="77"/>
      <c r="I26" s="77"/>
      <c r="J26" s="77"/>
      <c r="K26" s="77"/>
      <c r="L26" s="78"/>
    </row>
    <row r="27" spans="1:12" x14ac:dyDescent="0.25">
      <c r="A27" s="409"/>
      <c r="B27" s="409"/>
      <c r="C27" s="79" t="s">
        <v>15</v>
      </c>
      <c r="D27" s="80">
        <v>110000</v>
      </c>
      <c r="E27" s="81">
        <f>D27/D28</f>
        <v>0.5641025641025641</v>
      </c>
      <c r="F27" s="403" t="s">
        <v>313</v>
      </c>
      <c r="G27" s="404"/>
      <c r="H27" s="405"/>
      <c r="I27" s="405"/>
      <c r="J27" s="405"/>
      <c r="K27" s="405"/>
      <c r="L27" s="365"/>
    </row>
    <row r="28" spans="1:12" ht="15.75" thickBot="1" x14ac:dyDescent="0.3">
      <c r="A28" s="409"/>
      <c r="B28" s="409"/>
      <c r="C28" s="82" t="s">
        <v>16</v>
      </c>
      <c r="D28" s="83">
        <v>195000</v>
      </c>
      <c r="E28" s="84"/>
      <c r="F28" s="406"/>
      <c r="G28" s="407"/>
      <c r="H28" s="407"/>
      <c r="I28" s="407"/>
      <c r="J28" s="407"/>
      <c r="K28" s="407"/>
      <c r="L28" s="367"/>
    </row>
    <row r="29" spans="1:12" x14ac:dyDescent="0.25">
      <c r="A29" s="409"/>
      <c r="B29" s="409"/>
      <c r="C29" s="85" t="s">
        <v>17</v>
      </c>
      <c r="D29" s="86">
        <v>29293</v>
      </c>
      <c r="E29" s="375"/>
      <c r="F29" s="376"/>
      <c r="G29" s="376"/>
      <c r="H29" s="376"/>
      <c r="I29" s="376"/>
      <c r="J29" s="376"/>
      <c r="K29" s="376"/>
      <c r="L29" s="377"/>
    </row>
    <row r="30" spans="1:12" ht="15.75" thickBot="1" x14ac:dyDescent="0.3">
      <c r="A30" s="410"/>
      <c r="B30" s="410"/>
      <c r="C30" s="87" t="s">
        <v>18</v>
      </c>
      <c r="D30" s="88">
        <v>88.1</v>
      </c>
      <c r="E30" s="378"/>
      <c r="F30" s="379"/>
      <c r="G30" s="379"/>
      <c r="H30" s="379"/>
      <c r="I30" s="379"/>
      <c r="J30" s="379"/>
      <c r="K30" s="379"/>
      <c r="L30" s="380"/>
    </row>
  </sheetData>
  <mergeCells count="13">
    <mergeCell ref="C23:C26"/>
    <mergeCell ref="F27:L28"/>
    <mergeCell ref="E29:L30"/>
    <mergeCell ref="A1:L2"/>
    <mergeCell ref="A4:A30"/>
    <mergeCell ref="B4:B30"/>
    <mergeCell ref="C9:L9"/>
    <mergeCell ref="E10:L10"/>
    <mergeCell ref="E11:L11"/>
    <mergeCell ref="C12:L12"/>
    <mergeCell ref="D13:L13"/>
    <mergeCell ref="C14:C17"/>
    <mergeCell ref="C18:C2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8A19-0491-411A-B894-9F943CA8BD0F}">
  <sheetPr>
    <pageSetUpPr fitToPage="1"/>
  </sheetPr>
  <dimension ref="A1:L48"/>
  <sheetViews>
    <sheetView topLeftCell="A3" zoomScale="118" workbookViewId="0">
      <selection activeCell="J20" sqref="J20"/>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17.5703125" bestFit="1"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308" t="s">
        <v>8</v>
      </c>
      <c r="J3" s="18" t="s">
        <v>680</v>
      </c>
      <c r="K3" s="20" t="s">
        <v>10</v>
      </c>
      <c r="L3" s="19" t="s">
        <v>24</v>
      </c>
    </row>
    <row r="4" spans="1:12" ht="30" x14ac:dyDescent="0.25">
      <c r="A4" s="531" t="s">
        <v>679</v>
      </c>
      <c r="B4" s="531">
        <v>2</v>
      </c>
      <c r="C4" s="24" t="s">
        <v>424</v>
      </c>
      <c r="D4" s="2" t="s">
        <v>30</v>
      </c>
      <c r="E4" s="2" t="s">
        <v>678</v>
      </c>
      <c r="F4" s="2"/>
      <c r="G4" s="2"/>
      <c r="H4" s="3">
        <v>37.49</v>
      </c>
      <c r="I4" s="306" t="s">
        <v>669</v>
      </c>
      <c r="J4" s="305" t="s">
        <v>668</v>
      </c>
      <c r="K4" s="3">
        <v>0</v>
      </c>
      <c r="L4" s="4"/>
    </row>
    <row r="5" spans="1:12" ht="30" x14ac:dyDescent="0.25">
      <c r="A5" s="532"/>
      <c r="B5" s="532"/>
      <c r="C5" s="25" t="s">
        <v>677</v>
      </c>
      <c r="D5" s="5" t="s">
        <v>30</v>
      </c>
      <c r="E5" s="5" t="s">
        <v>676</v>
      </c>
      <c r="F5" s="5"/>
      <c r="G5" s="5"/>
      <c r="H5" s="6">
        <v>25.32</v>
      </c>
      <c r="I5" s="306" t="s">
        <v>669</v>
      </c>
      <c r="J5" s="305" t="s">
        <v>668</v>
      </c>
      <c r="K5" s="6">
        <v>0</v>
      </c>
      <c r="L5" s="7"/>
    </row>
    <row r="6" spans="1:12" ht="30" x14ac:dyDescent="0.25">
      <c r="A6" s="532"/>
      <c r="B6" s="532"/>
      <c r="C6" s="25" t="s">
        <v>675</v>
      </c>
      <c r="D6" s="5" t="s">
        <v>30</v>
      </c>
      <c r="E6" s="5" t="s">
        <v>674</v>
      </c>
      <c r="F6" s="5"/>
      <c r="G6" s="5"/>
      <c r="H6" s="6">
        <v>19</v>
      </c>
      <c r="I6" s="306" t="s">
        <v>669</v>
      </c>
      <c r="J6" s="305" t="s">
        <v>668</v>
      </c>
      <c r="K6" s="6">
        <v>0</v>
      </c>
      <c r="L6" s="7"/>
    </row>
    <row r="7" spans="1:12" ht="30" x14ac:dyDescent="0.25">
      <c r="A7" s="532"/>
      <c r="B7" s="532"/>
      <c r="C7" s="25" t="s">
        <v>59</v>
      </c>
      <c r="D7" s="5" t="s">
        <v>30</v>
      </c>
      <c r="E7" s="5" t="s">
        <v>673</v>
      </c>
      <c r="F7" s="5"/>
      <c r="G7" s="5"/>
      <c r="H7" s="6">
        <v>30.64</v>
      </c>
      <c r="I7" s="306" t="s">
        <v>669</v>
      </c>
      <c r="J7" s="305" t="s">
        <v>668</v>
      </c>
      <c r="K7" s="6">
        <v>0</v>
      </c>
      <c r="L7" s="7"/>
    </row>
    <row r="8" spans="1:12" ht="30" x14ac:dyDescent="0.25">
      <c r="A8" s="532"/>
      <c r="B8" s="532"/>
      <c r="C8" s="307" t="s">
        <v>672</v>
      </c>
      <c r="D8" s="5" t="s">
        <v>30</v>
      </c>
      <c r="E8" s="5" t="s">
        <v>671</v>
      </c>
      <c r="F8" s="5"/>
      <c r="G8" s="5"/>
      <c r="H8" s="6">
        <v>23.62</v>
      </c>
      <c r="I8" s="306" t="s">
        <v>669</v>
      </c>
      <c r="J8" s="305" t="s">
        <v>668</v>
      </c>
      <c r="K8" s="6">
        <v>0</v>
      </c>
      <c r="L8" s="7"/>
    </row>
    <row r="9" spans="1:12" ht="30" x14ac:dyDescent="0.25">
      <c r="A9" s="532"/>
      <c r="B9" s="532"/>
      <c r="C9" s="25" t="s">
        <v>670</v>
      </c>
      <c r="D9" s="5" t="s">
        <v>30</v>
      </c>
      <c r="E9" s="5" t="s">
        <v>355</v>
      </c>
      <c r="F9" s="5"/>
      <c r="G9" s="5"/>
      <c r="H9" s="6">
        <v>24.02</v>
      </c>
      <c r="I9" s="306" t="s">
        <v>669</v>
      </c>
      <c r="J9" s="305" t="s">
        <v>668</v>
      </c>
      <c r="K9" s="6">
        <v>0</v>
      </c>
      <c r="L9" s="7"/>
    </row>
    <row r="10" spans="1:12" x14ac:dyDescent="0.25">
      <c r="A10" s="532"/>
      <c r="B10" s="532"/>
      <c r="C10" s="25"/>
      <c r="D10" s="5"/>
      <c r="E10" s="5"/>
      <c r="F10" s="5"/>
      <c r="G10" s="5"/>
      <c r="H10" s="5"/>
      <c r="I10" s="5"/>
      <c r="J10" s="6"/>
      <c r="K10" s="6">
        <v>0</v>
      </c>
      <c r="L10" s="7"/>
    </row>
    <row r="11" spans="1:12" x14ac:dyDescent="0.25">
      <c r="A11" s="532"/>
      <c r="B11" s="532"/>
      <c r="C11" s="25"/>
      <c r="D11" s="5"/>
      <c r="E11" s="5"/>
      <c r="F11" s="5"/>
      <c r="G11" s="5"/>
      <c r="H11" s="5"/>
      <c r="I11" s="5"/>
      <c r="J11" s="6"/>
      <c r="K11" s="6">
        <f t="shared" ref="K11:K26" si="0">J11/2088</f>
        <v>0</v>
      </c>
      <c r="L11" s="7"/>
    </row>
    <row r="12" spans="1:12" x14ac:dyDescent="0.25">
      <c r="A12" s="532"/>
      <c r="B12" s="532"/>
      <c r="C12" s="25"/>
      <c r="D12" s="5"/>
      <c r="E12" s="5"/>
      <c r="F12" s="5"/>
      <c r="G12" s="5"/>
      <c r="H12" s="5"/>
      <c r="I12" s="5"/>
      <c r="J12" s="6"/>
      <c r="K12" s="6">
        <f t="shared" si="0"/>
        <v>0</v>
      </c>
      <c r="L12" s="7"/>
    </row>
    <row r="13" spans="1:12" x14ac:dyDescent="0.25">
      <c r="A13" s="532"/>
      <c r="B13" s="532"/>
      <c r="C13" s="25"/>
      <c r="D13" s="5"/>
      <c r="E13" s="5"/>
      <c r="F13" s="5"/>
      <c r="G13" s="5"/>
      <c r="H13" s="5"/>
      <c r="I13" s="5"/>
      <c r="J13" s="6"/>
      <c r="K13" s="6">
        <f t="shared" si="0"/>
        <v>0</v>
      </c>
      <c r="L13" s="7"/>
    </row>
    <row r="14" spans="1:12" x14ac:dyDescent="0.25">
      <c r="A14" s="532"/>
      <c r="B14" s="532"/>
      <c r="C14" s="25"/>
      <c r="D14" s="5"/>
      <c r="E14" s="5"/>
      <c r="F14" s="5"/>
      <c r="G14" s="5"/>
      <c r="H14" s="5"/>
      <c r="I14" s="5"/>
      <c r="J14" s="6"/>
      <c r="K14" s="6">
        <f t="shared" si="0"/>
        <v>0</v>
      </c>
      <c r="L14" s="7"/>
    </row>
    <row r="15" spans="1:12" x14ac:dyDescent="0.25">
      <c r="A15" s="532"/>
      <c r="B15" s="532"/>
      <c r="C15" s="25"/>
      <c r="D15" s="5"/>
      <c r="E15" s="5"/>
      <c r="F15" s="5"/>
      <c r="G15" s="5"/>
      <c r="H15" s="5"/>
      <c r="I15" s="5"/>
      <c r="J15" s="6"/>
      <c r="K15" s="6">
        <f t="shared" si="0"/>
        <v>0</v>
      </c>
      <c r="L15" s="7"/>
    </row>
    <row r="16" spans="1:12" x14ac:dyDescent="0.25">
      <c r="A16" s="532"/>
      <c r="B16" s="532"/>
      <c r="C16" s="25"/>
      <c r="D16" s="5"/>
      <c r="E16" s="5"/>
      <c r="F16" s="5"/>
      <c r="G16" s="5"/>
      <c r="H16" s="5"/>
      <c r="I16" s="5"/>
      <c r="J16" s="6"/>
      <c r="K16" s="6">
        <f t="shared" si="0"/>
        <v>0</v>
      </c>
      <c r="L16" s="7"/>
    </row>
    <row r="17" spans="1:12" x14ac:dyDescent="0.25">
      <c r="A17" s="532"/>
      <c r="B17" s="532"/>
      <c r="C17" s="25"/>
      <c r="D17" s="5"/>
      <c r="E17" s="5"/>
      <c r="F17" s="5"/>
      <c r="G17" s="5"/>
      <c r="H17" s="5"/>
      <c r="I17" s="5"/>
      <c r="J17" s="6"/>
      <c r="K17" s="6">
        <f t="shared" si="0"/>
        <v>0</v>
      </c>
      <c r="L17" s="7"/>
    </row>
    <row r="18" spans="1:12" x14ac:dyDescent="0.25">
      <c r="A18" s="532"/>
      <c r="B18" s="532"/>
      <c r="C18" s="25"/>
      <c r="D18" s="5"/>
      <c r="E18" s="5"/>
      <c r="F18" s="5"/>
      <c r="G18" s="5"/>
      <c r="H18" s="5"/>
      <c r="I18" s="5"/>
      <c r="J18" s="6"/>
      <c r="K18" s="6">
        <f t="shared" si="0"/>
        <v>0</v>
      </c>
      <c r="L18" s="7"/>
    </row>
    <row r="19" spans="1:12" x14ac:dyDescent="0.25">
      <c r="A19" s="532"/>
      <c r="B19" s="532"/>
      <c r="C19" s="25"/>
      <c r="D19" s="5"/>
      <c r="E19" s="5"/>
      <c r="F19" s="5"/>
      <c r="G19" s="5"/>
      <c r="H19" s="5"/>
      <c r="I19" s="5"/>
      <c r="J19" s="6"/>
      <c r="K19" s="6">
        <f t="shared" si="0"/>
        <v>0</v>
      </c>
      <c r="L19" s="7"/>
    </row>
    <row r="20" spans="1:12" x14ac:dyDescent="0.25">
      <c r="A20" s="532"/>
      <c r="B20" s="532"/>
      <c r="C20" s="25"/>
      <c r="D20" s="5"/>
      <c r="E20" s="5"/>
      <c r="F20" s="5"/>
      <c r="G20" s="5"/>
      <c r="H20" s="5"/>
      <c r="I20" s="5"/>
      <c r="J20" s="6"/>
      <c r="K20" s="6">
        <f t="shared" si="0"/>
        <v>0</v>
      </c>
      <c r="L20" s="7"/>
    </row>
    <row r="21" spans="1:12" x14ac:dyDescent="0.25">
      <c r="A21" s="532"/>
      <c r="B21" s="532"/>
      <c r="C21" s="25"/>
      <c r="D21" s="5"/>
      <c r="E21" s="5"/>
      <c r="F21" s="5"/>
      <c r="G21" s="5"/>
      <c r="H21" s="5"/>
      <c r="I21" s="5"/>
      <c r="J21" s="6"/>
      <c r="K21" s="6">
        <f t="shared" si="0"/>
        <v>0</v>
      </c>
      <c r="L21" s="7"/>
    </row>
    <row r="22" spans="1:12" x14ac:dyDescent="0.25">
      <c r="A22" s="532"/>
      <c r="B22" s="532"/>
      <c r="C22" s="25"/>
      <c r="D22" s="5"/>
      <c r="E22" s="5"/>
      <c r="F22" s="5"/>
      <c r="G22" s="5"/>
      <c r="H22" s="5"/>
      <c r="I22" s="5"/>
      <c r="J22" s="6"/>
      <c r="K22" s="6">
        <f t="shared" si="0"/>
        <v>0</v>
      </c>
      <c r="L22" s="7"/>
    </row>
    <row r="23" spans="1:12" x14ac:dyDescent="0.25">
      <c r="A23" s="532"/>
      <c r="B23" s="532"/>
      <c r="C23" s="25"/>
      <c r="D23" s="5"/>
      <c r="E23" s="5"/>
      <c r="F23" s="5"/>
      <c r="G23" s="5"/>
      <c r="H23" s="5"/>
      <c r="I23" s="5"/>
      <c r="J23" s="6"/>
      <c r="K23" s="6">
        <f t="shared" si="0"/>
        <v>0</v>
      </c>
      <c r="L23" s="7"/>
    </row>
    <row r="24" spans="1:12" x14ac:dyDescent="0.25">
      <c r="A24" s="532"/>
      <c r="B24" s="532"/>
      <c r="C24" s="25"/>
      <c r="D24" s="5"/>
      <c r="E24" s="5"/>
      <c r="F24" s="5"/>
      <c r="G24" s="5"/>
      <c r="H24" s="5"/>
      <c r="I24" s="5"/>
      <c r="J24" s="6"/>
      <c r="K24" s="6">
        <f t="shared" si="0"/>
        <v>0</v>
      </c>
      <c r="L24" s="7"/>
    </row>
    <row r="25" spans="1:12" x14ac:dyDescent="0.25">
      <c r="A25" s="532"/>
      <c r="B25" s="532"/>
      <c r="C25" s="25"/>
      <c r="D25" s="5"/>
      <c r="E25" s="5"/>
      <c r="F25" s="5"/>
      <c r="G25" s="5"/>
      <c r="H25" s="5"/>
      <c r="I25" s="5"/>
      <c r="J25" s="6"/>
      <c r="K25" s="6">
        <f t="shared" si="0"/>
        <v>0</v>
      </c>
      <c r="L25" s="7"/>
    </row>
    <row r="26" spans="1:12" ht="15.75" thickBot="1" x14ac:dyDescent="0.3">
      <c r="A26" s="532"/>
      <c r="B26" s="532"/>
      <c r="C26" s="96"/>
      <c r="D26" s="97"/>
      <c r="E26" s="97"/>
      <c r="F26" s="97"/>
      <c r="G26" s="97"/>
      <c r="H26" s="97"/>
      <c r="I26" s="97"/>
      <c r="J26" s="98"/>
      <c r="K26" s="98">
        <f t="shared" si="0"/>
        <v>0</v>
      </c>
      <c r="L26" s="99"/>
    </row>
    <row r="27" spans="1:12" x14ac:dyDescent="0.25">
      <c r="A27" s="532"/>
      <c r="B27" s="532"/>
      <c r="C27" s="455" t="s">
        <v>20</v>
      </c>
      <c r="D27" s="455"/>
      <c r="E27" s="455"/>
      <c r="F27" s="455"/>
      <c r="G27" s="455"/>
      <c r="H27" s="455"/>
      <c r="I27" s="455"/>
      <c r="J27" s="455"/>
      <c r="K27" s="455"/>
      <c r="L27" s="456"/>
    </row>
    <row r="28" spans="1:12" x14ac:dyDescent="0.25">
      <c r="A28" s="532"/>
      <c r="B28" s="532"/>
      <c r="C28" s="25" t="s">
        <v>21</v>
      </c>
      <c r="D28" s="23">
        <v>75</v>
      </c>
      <c r="E28" s="411" t="s">
        <v>26</v>
      </c>
      <c r="F28" s="412"/>
      <c r="G28" s="412"/>
      <c r="H28" s="412"/>
      <c r="I28" s="412"/>
      <c r="J28" s="412"/>
      <c r="K28" s="412"/>
      <c r="L28" s="413"/>
    </row>
    <row r="29" spans="1:12" ht="15.75" thickBot="1" x14ac:dyDescent="0.3">
      <c r="A29" s="532"/>
      <c r="B29" s="532"/>
      <c r="C29" s="26" t="s">
        <v>22</v>
      </c>
      <c r="D29" s="37">
        <v>0.57499999999999996</v>
      </c>
      <c r="E29" s="414" t="s">
        <v>25</v>
      </c>
      <c r="F29" s="415"/>
      <c r="G29" s="415"/>
      <c r="H29" s="415"/>
      <c r="I29" s="415"/>
      <c r="J29" s="415"/>
      <c r="K29" s="415"/>
      <c r="L29" s="416"/>
    </row>
    <row r="30" spans="1:12" ht="15.75" thickBot="1" x14ac:dyDescent="0.3">
      <c r="A30" s="532"/>
      <c r="B30" s="532"/>
      <c r="C30" s="540"/>
      <c r="D30" s="540"/>
      <c r="E30" s="540"/>
      <c r="F30" s="540"/>
      <c r="G30" s="540"/>
      <c r="H30" s="540"/>
      <c r="I30" s="540"/>
      <c r="J30" s="540"/>
      <c r="K30" s="540"/>
      <c r="L30" s="541"/>
    </row>
    <row r="31" spans="1:12" ht="15.75" thickBot="1" x14ac:dyDescent="0.3">
      <c r="A31" s="532"/>
      <c r="B31" s="532"/>
      <c r="C31" s="44" t="s">
        <v>12</v>
      </c>
      <c r="D31" s="542">
        <v>12</v>
      </c>
      <c r="E31" s="543"/>
      <c r="F31" s="543"/>
      <c r="G31" s="543"/>
      <c r="H31" s="543"/>
      <c r="I31" s="543"/>
      <c r="J31" s="543"/>
      <c r="K31" s="543"/>
      <c r="L31" s="544"/>
    </row>
    <row r="32" spans="1:12" x14ac:dyDescent="0.25">
      <c r="A32" s="532"/>
      <c r="B32" s="532"/>
      <c r="C32" s="545" t="s">
        <v>13</v>
      </c>
      <c r="D32" s="8" t="s">
        <v>667</v>
      </c>
      <c r="E32" s="9"/>
      <c r="F32" s="9"/>
      <c r="G32" s="9"/>
      <c r="H32" s="9"/>
      <c r="I32" s="9"/>
      <c r="J32" s="9"/>
      <c r="K32" s="9"/>
      <c r="L32" s="10"/>
    </row>
    <row r="33" spans="1:12" x14ac:dyDescent="0.25">
      <c r="A33" s="532"/>
      <c r="B33" s="532"/>
      <c r="C33" s="546"/>
      <c r="D33" s="11" t="s">
        <v>666</v>
      </c>
      <c r="L33" s="13"/>
    </row>
    <row r="34" spans="1:12" x14ac:dyDescent="0.25">
      <c r="A34" s="532"/>
      <c r="B34" s="532"/>
      <c r="C34" s="546"/>
      <c r="D34" s="11" t="s">
        <v>665</v>
      </c>
      <c r="L34" s="13"/>
    </row>
    <row r="35" spans="1:12" ht="15.75" thickBot="1" x14ac:dyDescent="0.3">
      <c r="A35" s="532"/>
      <c r="B35" s="532"/>
      <c r="C35" s="547"/>
      <c r="D35" s="100"/>
      <c r="E35" s="14"/>
      <c r="F35" s="14"/>
      <c r="G35" s="14"/>
      <c r="H35" s="14"/>
      <c r="I35" s="14"/>
      <c r="J35" s="14"/>
      <c r="K35" s="14"/>
      <c r="L35" s="15"/>
    </row>
    <row r="36" spans="1:12" x14ac:dyDescent="0.25">
      <c r="A36" s="532"/>
      <c r="B36" s="532"/>
      <c r="C36" s="545" t="s">
        <v>14</v>
      </c>
      <c r="D36" s="8" t="s">
        <v>664</v>
      </c>
      <c r="E36" s="9"/>
      <c r="F36" s="9"/>
      <c r="G36" s="9"/>
      <c r="H36" s="9"/>
      <c r="I36" s="9"/>
      <c r="J36" s="9"/>
      <c r="K36" s="9"/>
      <c r="L36" s="10"/>
    </row>
    <row r="37" spans="1:12" x14ac:dyDescent="0.25">
      <c r="A37" s="532"/>
      <c r="B37" s="532"/>
      <c r="C37" s="546"/>
      <c r="D37" s="11" t="s">
        <v>663</v>
      </c>
      <c r="L37" s="13"/>
    </row>
    <row r="38" spans="1:12" x14ac:dyDescent="0.25">
      <c r="A38" s="532"/>
      <c r="B38" s="532"/>
      <c r="C38" s="546"/>
      <c r="D38" s="11"/>
      <c r="L38" s="13"/>
    </row>
    <row r="39" spans="1:12" x14ac:dyDescent="0.25">
      <c r="A39" s="532"/>
      <c r="B39" s="532"/>
      <c r="C39" s="546"/>
      <c r="D39" s="11"/>
      <c r="L39" s="13"/>
    </row>
    <row r="40" spans="1:12" ht="15.75" thickBot="1" x14ac:dyDescent="0.3">
      <c r="A40" s="532"/>
      <c r="B40" s="532"/>
      <c r="C40" s="546"/>
      <c r="D40" s="11"/>
      <c r="L40" s="13"/>
    </row>
    <row r="41" spans="1:12" x14ac:dyDescent="0.25">
      <c r="A41" s="532"/>
      <c r="B41" s="532"/>
      <c r="C41" s="545" t="s">
        <v>19</v>
      </c>
      <c r="D41" s="8"/>
      <c r="E41" s="9"/>
      <c r="F41" s="9"/>
      <c r="G41" s="9"/>
      <c r="H41" s="9"/>
      <c r="I41" s="9"/>
      <c r="J41" s="9"/>
      <c r="K41" s="9"/>
      <c r="L41" s="10"/>
    </row>
    <row r="42" spans="1:12" x14ac:dyDescent="0.25">
      <c r="A42" s="532"/>
      <c r="B42" s="532"/>
      <c r="C42" s="546"/>
      <c r="D42" s="11" t="s">
        <v>662</v>
      </c>
      <c r="L42" s="13"/>
    </row>
    <row r="43" spans="1:12" x14ac:dyDescent="0.25">
      <c r="A43" s="532"/>
      <c r="B43" s="532"/>
      <c r="C43" s="546"/>
      <c r="D43" s="11" t="s">
        <v>661</v>
      </c>
      <c r="L43" s="13"/>
    </row>
    <row r="44" spans="1:12" ht="15.75" thickBot="1" x14ac:dyDescent="0.3">
      <c r="A44" s="532"/>
      <c r="B44" s="532"/>
      <c r="C44" s="547"/>
      <c r="D44" s="100" t="s">
        <v>660</v>
      </c>
      <c r="E44" s="14"/>
      <c r="F44" s="14"/>
      <c r="G44" s="14"/>
      <c r="H44" s="14"/>
      <c r="I44" s="14"/>
      <c r="J44" s="14"/>
      <c r="K44" s="14"/>
      <c r="L44" s="15"/>
    </row>
    <row r="45" spans="1:12" x14ac:dyDescent="0.25">
      <c r="A45" s="532"/>
      <c r="B45" s="532"/>
      <c r="C45" s="45" t="s">
        <v>15</v>
      </c>
      <c r="D45" s="21">
        <v>246331</v>
      </c>
      <c r="E45" s="22">
        <f>D45/D46</f>
        <v>0.41512286124035841</v>
      </c>
      <c r="F45" s="515" t="s">
        <v>23</v>
      </c>
      <c r="G45" s="516"/>
      <c r="H45" s="517"/>
      <c r="I45" s="517"/>
      <c r="J45" s="517"/>
      <c r="K45" s="517"/>
      <c r="L45" s="518"/>
    </row>
    <row r="46" spans="1:12" ht="15.75" thickBot="1" x14ac:dyDescent="0.3">
      <c r="A46" s="532"/>
      <c r="B46" s="532"/>
      <c r="C46" s="46" t="s">
        <v>16</v>
      </c>
      <c r="D46" s="16">
        <v>593393</v>
      </c>
      <c r="E46" s="1"/>
      <c r="F46" s="519"/>
      <c r="G46" s="520"/>
      <c r="H46" s="520"/>
      <c r="I46" s="520"/>
      <c r="J46" s="520"/>
      <c r="K46" s="520"/>
      <c r="L46" s="521"/>
    </row>
    <row r="47" spans="1:12" x14ac:dyDescent="0.25">
      <c r="A47" s="532"/>
      <c r="B47" s="532"/>
      <c r="C47" s="47" t="s">
        <v>17</v>
      </c>
      <c r="D47" s="48">
        <v>37712</v>
      </c>
      <c r="E47" s="548" t="s">
        <v>659</v>
      </c>
      <c r="F47" s="549"/>
      <c r="G47" s="549"/>
      <c r="H47" s="549"/>
      <c r="I47" s="549"/>
      <c r="J47" s="549"/>
      <c r="K47" s="549"/>
      <c r="L47" s="550"/>
    </row>
    <row r="48" spans="1:12" ht="15.75" thickBot="1" x14ac:dyDescent="0.3">
      <c r="A48" s="533"/>
      <c r="B48" s="533"/>
      <c r="C48" s="49" t="s">
        <v>18</v>
      </c>
      <c r="D48" s="27">
        <v>88.1</v>
      </c>
      <c r="E48" s="551"/>
      <c r="F48" s="552"/>
      <c r="G48" s="552"/>
      <c r="H48" s="552"/>
      <c r="I48" s="552"/>
      <c r="J48" s="552"/>
      <c r="K48" s="552"/>
      <c r="L48" s="553"/>
    </row>
  </sheetData>
  <mergeCells count="13">
    <mergeCell ref="A4:A48"/>
    <mergeCell ref="A1:L2"/>
    <mergeCell ref="C30:L30"/>
    <mergeCell ref="D31:L31"/>
    <mergeCell ref="C32:C35"/>
    <mergeCell ref="B4:B48"/>
    <mergeCell ref="C36:C40"/>
    <mergeCell ref="E47:L48"/>
    <mergeCell ref="C41:C44"/>
    <mergeCell ref="C27:L27"/>
    <mergeCell ref="E28:L28"/>
    <mergeCell ref="E29:L29"/>
    <mergeCell ref="F45:L46"/>
  </mergeCells>
  <hyperlinks>
    <hyperlink ref="E47" r:id="rId1" xr:uid="{9FE6982F-D16A-40E0-8F6B-30FD38822478}"/>
  </hyperlinks>
  <printOptions horizontalCentered="1" verticalCentered="1"/>
  <pageMargins left="0.2" right="0.2" top="0.5" bottom="0.5" header="0.3" footer="0.3"/>
  <pageSetup scale="59"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892C-19B4-4C6A-A0B6-DF51EAAD743C}">
  <sheetPr>
    <pageSetUpPr fitToPage="1"/>
  </sheetPr>
  <dimension ref="A1:L48"/>
  <sheetViews>
    <sheetView workbookViewId="0">
      <selection activeCell="J20" sqref="J20"/>
    </sheetView>
  </sheetViews>
  <sheetFormatPr defaultRowHeight="15" x14ac:dyDescent="0.25"/>
  <cols>
    <col min="1" max="1" width="12.85546875" customWidth="1"/>
    <col min="2" max="2" width="5.7109375" bestFit="1" customWidth="1"/>
    <col min="3" max="3" width="26.5703125" customWidth="1"/>
    <col min="4" max="4" width="13.140625" customWidth="1"/>
    <col min="5" max="5" width="10.42578125" customWidth="1"/>
    <col min="6" max="6" width="7.7109375" customWidth="1"/>
    <col min="7" max="7" width="6.5703125" customWidth="1"/>
    <col min="8" max="8" width="18.140625" customWidth="1"/>
    <col min="9" max="9" width="63.28515625" customWidth="1"/>
    <col min="10" max="10" width="12.42578125" customWidth="1"/>
    <col min="11" max="11" width="8.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ht="32.25" customHeight="1" x14ac:dyDescent="0.25">
      <c r="A4" s="531" t="s">
        <v>658</v>
      </c>
      <c r="B4" s="531">
        <v>2</v>
      </c>
      <c r="C4" s="24" t="s">
        <v>29</v>
      </c>
      <c r="D4" s="2" t="s">
        <v>654</v>
      </c>
      <c r="E4" s="2">
        <v>37</v>
      </c>
      <c r="F4" s="2"/>
      <c r="G4" s="2"/>
      <c r="H4" s="2">
        <v>29.8</v>
      </c>
      <c r="I4" s="305" t="s">
        <v>653</v>
      </c>
      <c r="J4" s="3">
        <f>1200+13005.24</f>
        <v>14205.24</v>
      </c>
      <c r="K4" s="3">
        <f t="shared" ref="K4:K26" si="0">J4/2088</f>
        <v>6.8032758620689657</v>
      </c>
      <c r="L4" s="4"/>
    </row>
    <row r="5" spans="1:12" ht="32.25" customHeight="1" x14ac:dyDescent="0.25">
      <c r="A5" s="532"/>
      <c r="B5" s="532"/>
      <c r="C5" s="25" t="s">
        <v>657</v>
      </c>
      <c r="D5" s="5" t="s">
        <v>654</v>
      </c>
      <c r="E5" s="5">
        <v>9</v>
      </c>
      <c r="F5" s="5"/>
      <c r="G5" s="5"/>
      <c r="H5" s="5">
        <v>22.64</v>
      </c>
      <c r="I5" s="305" t="s">
        <v>653</v>
      </c>
      <c r="J5" s="6">
        <f>942.72+4956.12</f>
        <v>5898.84</v>
      </c>
      <c r="K5" s="6">
        <f t="shared" si="0"/>
        <v>2.8251149425287356</v>
      </c>
      <c r="L5" s="7"/>
    </row>
    <row r="6" spans="1:12" ht="32.25" customHeight="1" x14ac:dyDescent="0.25">
      <c r="A6" s="532"/>
      <c r="B6" s="532"/>
      <c r="C6" s="25" t="s">
        <v>656</v>
      </c>
      <c r="D6" s="5" t="s">
        <v>655</v>
      </c>
      <c r="E6" s="5">
        <v>6</v>
      </c>
      <c r="F6" s="5"/>
      <c r="G6" s="5"/>
      <c r="H6" s="5">
        <v>19.27</v>
      </c>
      <c r="I6" s="305" t="s">
        <v>653</v>
      </c>
      <c r="J6" s="6">
        <f>1200+12307.92</f>
        <v>13507.92</v>
      </c>
      <c r="K6" s="6">
        <f t="shared" si="0"/>
        <v>6.4693103448275862</v>
      </c>
      <c r="L6" s="7"/>
    </row>
    <row r="7" spans="1:12" ht="32.25" customHeight="1" x14ac:dyDescent="0.25">
      <c r="A7" s="532"/>
      <c r="B7" s="532"/>
      <c r="C7" s="25" t="s">
        <v>59</v>
      </c>
      <c r="D7" s="5" t="s">
        <v>654</v>
      </c>
      <c r="E7" s="5">
        <v>3</v>
      </c>
      <c r="F7" s="5"/>
      <c r="G7" s="5"/>
      <c r="H7" s="5">
        <v>19</v>
      </c>
      <c r="I7" s="305" t="s">
        <v>653</v>
      </c>
      <c r="J7" s="6">
        <f>1200+12304.44</f>
        <v>13504.44</v>
      </c>
      <c r="K7" s="6">
        <f t="shared" si="0"/>
        <v>6.4676436781609201</v>
      </c>
      <c r="L7" s="7"/>
    </row>
    <row r="8" spans="1:12" x14ac:dyDescent="0.25">
      <c r="A8" s="532"/>
      <c r="B8" s="532"/>
      <c r="C8" s="25"/>
      <c r="D8" s="5"/>
      <c r="E8" s="5"/>
      <c r="F8" s="5"/>
      <c r="G8" s="5"/>
      <c r="H8" s="5"/>
      <c r="I8" s="5"/>
      <c r="J8" s="6"/>
      <c r="K8" s="6">
        <f t="shared" si="0"/>
        <v>0</v>
      </c>
      <c r="L8" s="7"/>
    </row>
    <row r="9" spans="1:12" x14ac:dyDescent="0.25">
      <c r="A9" s="532"/>
      <c r="B9" s="532"/>
      <c r="C9" s="25"/>
      <c r="D9" s="5"/>
      <c r="E9" s="5"/>
      <c r="F9" s="5"/>
      <c r="G9" s="5"/>
      <c r="H9" s="5"/>
      <c r="I9" s="5"/>
      <c r="J9" s="6"/>
      <c r="K9" s="6">
        <f t="shared" si="0"/>
        <v>0</v>
      </c>
      <c r="L9" s="7"/>
    </row>
    <row r="10" spans="1:12" x14ac:dyDescent="0.25">
      <c r="A10" s="532"/>
      <c r="B10" s="532"/>
      <c r="C10" s="25"/>
      <c r="D10" s="5"/>
      <c r="E10" s="5"/>
      <c r="F10" s="5"/>
      <c r="G10" s="5"/>
      <c r="H10" s="5"/>
      <c r="I10" s="5"/>
      <c r="J10" s="6"/>
      <c r="K10" s="6">
        <f t="shared" si="0"/>
        <v>0</v>
      </c>
      <c r="L10" s="7"/>
    </row>
    <row r="11" spans="1:12" x14ac:dyDescent="0.25">
      <c r="A11" s="532"/>
      <c r="B11" s="532"/>
      <c r="C11" s="25"/>
      <c r="D11" s="5"/>
      <c r="E11" s="5"/>
      <c r="F11" s="5"/>
      <c r="G11" s="5"/>
      <c r="H11" s="5"/>
      <c r="I11" s="5"/>
      <c r="J11" s="6"/>
      <c r="K11" s="6">
        <f t="shared" si="0"/>
        <v>0</v>
      </c>
      <c r="L11" s="7"/>
    </row>
    <row r="12" spans="1:12" x14ac:dyDescent="0.25">
      <c r="A12" s="532"/>
      <c r="B12" s="532"/>
      <c r="C12" s="25"/>
      <c r="D12" s="5"/>
      <c r="E12" s="5"/>
      <c r="F12" s="5"/>
      <c r="G12" s="5"/>
      <c r="H12" s="5"/>
      <c r="I12" s="5"/>
      <c r="J12" s="6"/>
      <c r="K12" s="6">
        <f t="shared" si="0"/>
        <v>0</v>
      </c>
      <c r="L12" s="7"/>
    </row>
    <row r="13" spans="1:12" x14ac:dyDescent="0.25">
      <c r="A13" s="532"/>
      <c r="B13" s="532"/>
      <c r="C13" s="25"/>
      <c r="D13" s="5"/>
      <c r="E13" s="5"/>
      <c r="F13" s="5"/>
      <c r="G13" s="5"/>
      <c r="H13" s="5"/>
      <c r="I13" s="5"/>
      <c r="J13" s="6"/>
      <c r="K13" s="6">
        <f t="shared" si="0"/>
        <v>0</v>
      </c>
      <c r="L13" s="7"/>
    </row>
    <row r="14" spans="1:12" x14ac:dyDescent="0.25">
      <c r="A14" s="532"/>
      <c r="B14" s="532"/>
      <c r="C14" s="25"/>
      <c r="D14" s="5"/>
      <c r="E14" s="5"/>
      <c r="F14" s="5"/>
      <c r="G14" s="5"/>
      <c r="H14" s="5"/>
      <c r="I14" s="5"/>
      <c r="J14" s="6"/>
      <c r="K14" s="6">
        <f t="shared" si="0"/>
        <v>0</v>
      </c>
      <c r="L14" s="7"/>
    </row>
    <row r="15" spans="1:12" x14ac:dyDescent="0.25">
      <c r="A15" s="532"/>
      <c r="B15" s="532"/>
      <c r="C15" s="25"/>
      <c r="D15" s="5"/>
      <c r="E15" s="5"/>
      <c r="F15" s="5"/>
      <c r="G15" s="5"/>
      <c r="H15" s="5"/>
      <c r="I15" s="5"/>
      <c r="J15" s="6"/>
      <c r="K15" s="6">
        <f t="shared" si="0"/>
        <v>0</v>
      </c>
      <c r="L15" s="7"/>
    </row>
    <row r="16" spans="1:12" x14ac:dyDescent="0.25">
      <c r="A16" s="532"/>
      <c r="B16" s="532"/>
      <c r="C16" s="25"/>
      <c r="D16" s="5"/>
      <c r="E16" s="5"/>
      <c r="F16" s="5"/>
      <c r="G16" s="5"/>
      <c r="H16" s="5"/>
      <c r="I16" s="5"/>
      <c r="J16" s="6"/>
      <c r="K16" s="6">
        <f t="shared" si="0"/>
        <v>0</v>
      </c>
      <c r="L16" s="7"/>
    </row>
    <row r="17" spans="1:12" x14ac:dyDescent="0.25">
      <c r="A17" s="532"/>
      <c r="B17" s="532"/>
      <c r="C17" s="25"/>
      <c r="D17" s="5"/>
      <c r="E17" s="5"/>
      <c r="F17" s="5"/>
      <c r="G17" s="5"/>
      <c r="H17" s="5"/>
      <c r="I17" s="5"/>
      <c r="J17" s="6"/>
      <c r="K17" s="6">
        <f t="shared" si="0"/>
        <v>0</v>
      </c>
      <c r="L17" s="7"/>
    </row>
    <row r="18" spans="1:12" x14ac:dyDescent="0.25">
      <c r="A18" s="532"/>
      <c r="B18" s="532"/>
      <c r="C18" s="25"/>
      <c r="D18" s="5"/>
      <c r="E18" s="5"/>
      <c r="F18" s="5"/>
      <c r="G18" s="5"/>
      <c r="H18" s="5"/>
      <c r="I18" s="5"/>
      <c r="J18" s="6"/>
      <c r="K18" s="6">
        <f t="shared" si="0"/>
        <v>0</v>
      </c>
      <c r="L18" s="7"/>
    </row>
    <row r="19" spans="1:12" x14ac:dyDescent="0.25">
      <c r="A19" s="532"/>
      <c r="B19" s="532"/>
      <c r="C19" s="25"/>
      <c r="D19" s="5"/>
      <c r="E19" s="5"/>
      <c r="F19" s="5"/>
      <c r="G19" s="5"/>
      <c r="H19" s="5"/>
      <c r="I19" s="5"/>
      <c r="J19" s="6"/>
      <c r="K19" s="6">
        <f t="shared" si="0"/>
        <v>0</v>
      </c>
      <c r="L19" s="7"/>
    </row>
    <row r="20" spans="1:12" x14ac:dyDescent="0.25">
      <c r="A20" s="532"/>
      <c r="B20" s="532"/>
      <c r="C20" s="25"/>
      <c r="D20" s="5"/>
      <c r="E20" s="5"/>
      <c r="F20" s="5"/>
      <c r="G20" s="5"/>
      <c r="H20" s="5"/>
      <c r="I20" s="5"/>
      <c r="J20" s="6"/>
      <c r="K20" s="6">
        <f t="shared" si="0"/>
        <v>0</v>
      </c>
      <c r="L20" s="7"/>
    </row>
    <row r="21" spans="1:12" x14ac:dyDescent="0.25">
      <c r="A21" s="532"/>
      <c r="B21" s="532"/>
      <c r="C21" s="25"/>
      <c r="D21" s="5"/>
      <c r="E21" s="5"/>
      <c r="F21" s="5"/>
      <c r="G21" s="5"/>
      <c r="H21" s="5"/>
      <c r="I21" s="5"/>
      <c r="J21" s="6"/>
      <c r="K21" s="6">
        <f t="shared" si="0"/>
        <v>0</v>
      </c>
      <c r="L21" s="7"/>
    </row>
    <row r="22" spans="1:12" x14ac:dyDescent="0.25">
      <c r="A22" s="532"/>
      <c r="B22" s="532"/>
      <c r="C22" s="25"/>
      <c r="D22" s="5"/>
      <c r="E22" s="5"/>
      <c r="F22" s="5"/>
      <c r="G22" s="5"/>
      <c r="H22" s="5"/>
      <c r="I22" s="5"/>
      <c r="J22" s="6"/>
      <c r="K22" s="6">
        <f t="shared" si="0"/>
        <v>0</v>
      </c>
      <c r="L22" s="7"/>
    </row>
    <row r="23" spans="1:12" x14ac:dyDescent="0.25">
      <c r="A23" s="532"/>
      <c r="B23" s="532"/>
      <c r="C23" s="25"/>
      <c r="D23" s="5"/>
      <c r="E23" s="5"/>
      <c r="F23" s="5"/>
      <c r="G23" s="5"/>
      <c r="H23" s="5"/>
      <c r="I23" s="5"/>
      <c r="J23" s="6"/>
      <c r="K23" s="6">
        <f t="shared" si="0"/>
        <v>0</v>
      </c>
      <c r="L23" s="7"/>
    </row>
    <row r="24" spans="1:12" x14ac:dyDescent="0.25">
      <c r="A24" s="532"/>
      <c r="B24" s="532"/>
      <c r="C24" s="25"/>
      <c r="D24" s="5"/>
      <c r="E24" s="5"/>
      <c r="F24" s="5"/>
      <c r="G24" s="5"/>
      <c r="H24" s="5"/>
      <c r="I24" s="5"/>
      <c r="J24" s="6"/>
      <c r="K24" s="6">
        <f t="shared" si="0"/>
        <v>0</v>
      </c>
      <c r="L24" s="7"/>
    </row>
    <row r="25" spans="1:12" x14ac:dyDescent="0.25">
      <c r="A25" s="532"/>
      <c r="B25" s="532"/>
      <c r="C25" s="25"/>
      <c r="D25" s="5"/>
      <c r="E25" s="5"/>
      <c r="F25" s="5"/>
      <c r="G25" s="5"/>
      <c r="H25" s="5"/>
      <c r="I25" s="5"/>
      <c r="J25" s="6"/>
      <c r="K25" s="6">
        <f t="shared" si="0"/>
        <v>0</v>
      </c>
      <c r="L25" s="7"/>
    </row>
    <row r="26" spans="1:12" ht="15.75" thickBot="1" x14ac:dyDescent="0.3">
      <c r="A26" s="532"/>
      <c r="B26" s="532"/>
      <c r="C26" s="96"/>
      <c r="D26" s="97"/>
      <c r="E26" s="97"/>
      <c r="F26" s="97"/>
      <c r="G26" s="97"/>
      <c r="H26" s="97"/>
      <c r="I26" s="97"/>
      <c r="J26" s="98"/>
      <c r="K26" s="98">
        <f t="shared" si="0"/>
        <v>0</v>
      </c>
      <c r="L26" s="99"/>
    </row>
    <row r="27" spans="1:12" x14ac:dyDescent="0.25">
      <c r="A27" s="532"/>
      <c r="B27" s="532"/>
      <c r="C27" s="455" t="s">
        <v>20</v>
      </c>
      <c r="D27" s="455"/>
      <c r="E27" s="455"/>
      <c r="F27" s="455"/>
      <c r="G27" s="455"/>
      <c r="H27" s="455"/>
      <c r="I27" s="455"/>
      <c r="J27" s="455"/>
      <c r="K27" s="455"/>
      <c r="L27" s="456"/>
    </row>
    <row r="28" spans="1:12" x14ac:dyDescent="0.25">
      <c r="A28" s="532"/>
      <c r="B28" s="532"/>
      <c r="C28" s="25" t="s">
        <v>21</v>
      </c>
      <c r="D28" s="23">
        <v>75</v>
      </c>
      <c r="E28" s="411" t="s">
        <v>26</v>
      </c>
      <c r="F28" s="412"/>
      <c r="G28" s="412"/>
      <c r="H28" s="412"/>
      <c r="I28" s="412"/>
      <c r="J28" s="412"/>
      <c r="K28" s="412"/>
      <c r="L28" s="413"/>
    </row>
    <row r="29" spans="1:12" ht="15.75" thickBot="1" x14ac:dyDescent="0.3">
      <c r="A29" s="532"/>
      <c r="B29" s="532"/>
      <c r="C29" s="26" t="s">
        <v>22</v>
      </c>
      <c r="D29" s="37">
        <v>0.57499999999999996</v>
      </c>
      <c r="E29" s="414" t="s">
        <v>25</v>
      </c>
      <c r="F29" s="415"/>
      <c r="G29" s="415"/>
      <c r="H29" s="415"/>
      <c r="I29" s="415"/>
      <c r="J29" s="415"/>
      <c r="K29" s="415"/>
      <c r="L29" s="416"/>
    </row>
    <row r="30" spans="1:12" ht="15.75" thickBot="1" x14ac:dyDescent="0.3">
      <c r="A30" s="532"/>
      <c r="B30" s="532"/>
      <c r="C30" s="540" t="s">
        <v>11</v>
      </c>
      <c r="D30" s="540"/>
      <c r="E30" s="540"/>
      <c r="F30" s="540"/>
      <c r="G30" s="540"/>
      <c r="H30" s="540"/>
      <c r="I30" s="540"/>
      <c r="J30" s="540"/>
      <c r="K30" s="540"/>
      <c r="L30" s="541"/>
    </row>
    <row r="31" spans="1:12" ht="15.75" thickBot="1" x14ac:dyDescent="0.3">
      <c r="A31" s="532"/>
      <c r="B31" s="532"/>
      <c r="C31" s="44" t="s">
        <v>12</v>
      </c>
      <c r="D31" s="542">
        <v>10</v>
      </c>
      <c r="E31" s="543"/>
      <c r="F31" s="543"/>
      <c r="G31" s="543"/>
      <c r="H31" s="543"/>
      <c r="I31" s="543"/>
      <c r="J31" s="543"/>
      <c r="K31" s="543"/>
      <c r="L31" s="544"/>
    </row>
    <row r="32" spans="1:12" ht="150.75" customHeight="1" x14ac:dyDescent="0.25">
      <c r="A32" s="532"/>
      <c r="B32" s="532"/>
      <c r="C32" s="545" t="s">
        <v>13</v>
      </c>
      <c r="D32" s="678" t="s">
        <v>652</v>
      </c>
      <c r="E32" s="679"/>
      <c r="F32" s="679"/>
      <c r="G32" s="679"/>
      <c r="H32" s="679"/>
      <c r="I32" s="679"/>
      <c r="J32" s="679"/>
      <c r="K32" s="679"/>
      <c r="L32" s="680"/>
    </row>
    <row r="33" spans="1:12" ht="44.25" customHeight="1" x14ac:dyDescent="0.25">
      <c r="A33" s="532"/>
      <c r="B33" s="532"/>
      <c r="C33" s="546"/>
      <c r="D33" s="681" t="s">
        <v>651</v>
      </c>
      <c r="E33" s="682"/>
      <c r="F33" s="682"/>
      <c r="G33" s="682"/>
      <c r="H33" s="682"/>
      <c r="I33" s="682"/>
      <c r="J33" s="682"/>
      <c r="K33" s="682"/>
      <c r="L33" s="683"/>
    </row>
    <row r="34" spans="1:12" x14ac:dyDescent="0.25">
      <c r="A34" s="532"/>
      <c r="B34" s="532"/>
      <c r="C34" s="546"/>
      <c r="D34" s="11"/>
      <c r="L34" s="13"/>
    </row>
    <row r="35" spans="1:12" ht="15.75" thickBot="1" x14ac:dyDescent="0.3">
      <c r="A35" s="532"/>
      <c r="B35" s="532"/>
      <c r="C35" s="547"/>
      <c r="D35" s="304"/>
      <c r="E35" s="14"/>
      <c r="F35" s="14"/>
      <c r="G35" s="14"/>
      <c r="H35" s="14"/>
      <c r="I35" s="14"/>
      <c r="J35" s="14"/>
      <c r="K35" s="14"/>
      <c r="L35" s="15"/>
    </row>
    <row r="36" spans="1:12" x14ac:dyDescent="0.25">
      <c r="A36" s="532"/>
      <c r="B36" s="532"/>
      <c r="C36" s="545" t="s">
        <v>14</v>
      </c>
      <c r="D36" s="8" t="s">
        <v>650</v>
      </c>
      <c r="E36" s="9"/>
      <c r="F36" s="9"/>
      <c r="G36" s="9"/>
      <c r="H36" s="9"/>
      <c r="I36" s="9"/>
      <c r="J36" s="9"/>
      <c r="K36" s="9"/>
      <c r="L36" s="10"/>
    </row>
    <row r="37" spans="1:12" ht="105.75" customHeight="1" x14ac:dyDescent="0.25">
      <c r="A37" s="532"/>
      <c r="B37" s="532"/>
      <c r="C37" s="546"/>
      <c r="D37" s="681" t="s">
        <v>649</v>
      </c>
      <c r="E37" s="682"/>
      <c r="F37" s="682"/>
      <c r="G37" s="682"/>
      <c r="H37" s="682"/>
      <c r="I37" s="682"/>
      <c r="J37" s="682"/>
      <c r="K37" s="682"/>
      <c r="L37" s="683"/>
    </row>
    <row r="38" spans="1:12" ht="92.25" customHeight="1" x14ac:dyDescent="0.25">
      <c r="A38" s="532"/>
      <c r="B38" s="532"/>
      <c r="C38" s="546"/>
      <c r="D38" s="681" t="s">
        <v>648</v>
      </c>
      <c r="E38" s="682"/>
      <c r="F38" s="682"/>
      <c r="G38" s="682"/>
      <c r="H38" s="682"/>
      <c r="I38" s="682"/>
      <c r="J38" s="682"/>
      <c r="K38" s="682"/>
      <c r="L38" s="683"/>
    </row>
    <row r="39" spans="1:12" x14ac:dyDescent="0.25">
      <c r="A39" s="532"/>
      <c r="B39" s="532"/>
      <c r="C39" s="546"/>
      <c r="D39" s="11"/>
      <c r="L39" s="13"/>
    </row>
    <row r="40" spans="1:12" ht="15.75" thickBot="1" x14ac:dyDescent="0.3">
      <c r="A40" s="532"/>
      <c r="B40" s="532"/>
      <c r="C40" s="546"/>
      <c r="D40" s="11"/>
      <c r="L40" s="13"/>
    </row>
    <row r="41" spans="1:12" ht="137.25" customHeight="1" x14ac:dyDescent="0.25">
      <c r="A41" s="532"/>
      <c r="B41" s="532"/>
      <c r="C41" s="545" t="s">
        <v>19</v>
      </c>
      <c r="D41" s="678" t="s">
        <v>647</v>
      </c>
      <c r="E41" s="679"/>
      <c r="F41" s="679"/>
      <c r="G41" s="679"/>
      <c r="H41" s="679"/>
      <c r="I41" s="679"/>
      <c r="J41" s="679"/>
      <c r="K41" s="679"/>
      <c r="L41" s="680"/>
    </row>
    <row r="42" spans="1:12" x14ac:dyDescent="0.25">
      <c r="A42" s="532"/>
      <c r="B42" s="532"/>
      <c r="C42" s="546"/>
      <c r="D42" s="11"/>
      <c r="L42" s="13"/>
    </row>
    <row r="43" spans="1:12" x14ac:dyDescent="0.25">
      <c r="A43" s="532"/>
      <c r="B43" s="532"/>
      <c r="C43" s="546"/>
      <c r="D43" s="11"/>
      <c r="L43" s="13"/>
    </row>
    <row r="44" spans="1:12" ht="15.75" thickBot="1" x14ac:dyDescent="0.3">
      <c r="A44" s="532"/>
      <c r="B44" s="532"/>
      <c r="C44" s="547"/>
      <c r="D44" s="100"/>
      <c r="E44" s="14"/>
      <c r="F44" s="14"/>
      <c r="G44" s="14"/>
      <c r="H44" s="14"/>
      <c r="I44" s="14"/>
      <c r="J44" s="14"/>
      <c r="K44" s="14"/>
      <c r="L44" s="15"/>
    </row>
    <row r="45" spans="1:12" x14ac:dyDescent="0.25">
      <c r="A45" s="532"/>
      <c r="B45" s="532"/>
      <c r="C45" s="45" t="s">
        <v>15</v>
      </c>
      <c r="D45" s="21">
        <v>82000</v>
      </c>
      <c r="E45" s="22">
        <f>D45/D46</f>
        <v>0.18850574712643678</v>
      </c>
      <c r="F45" s="515" t="s">
        <v>23</v>
      </c>
      <c r="G45" s="516"/>
      <c r="H45" s="517"/>
      <c r="I45" s="517"/>
      <c r="J45" s="517"/>
      <c r="K45" s="517"/>
      <c r="L45" s="518"/>
    </row>
    <row r="46" spans="1:12" ht="15.75" thickBot="1" x14ac:dyDescent="0.3">
      <c r="A46" s="532"/>
      <c r="B46" s="532"/>
      <c r="C46" s="46" t="s">
        <v>16</v>
      </c>
      <c r="D46" s="16">
        <v>435000</v>
      </c>
      <c r="E46" s="1"/>
      <c r="F46" s="519"/>
      <c r="G46" s="520"/>
      <c r="H46" s="520"/>
      <c r="I46" s="520"/>
      <c r="J46" s="520"/>
      <c r="K46" s="520"/>
      <c r="L46" s="521"/>
    </row>
    <row r="47" spans="1:12" x14ac:dyDescent="0.25">
      <c r="A47" s="532"/>
      <c r="B47" s="532"/>
      <c r="C47" s="47" t="s">
        <v>17</v>
      </c>
      <c r="D47" s="48" t="s">
        <v>646</v>
      </c>
      <c r="E47" s="548" t="s">
        <v>645</v>
      </c>
      <c r="F47" s="549"/>
      <c r="G47" s="549"/>
      <c r="H47" s="549"/>
      <c r="I47" s="549"/>
      <c r="J47" s="549"/>
      <c r="K47" s="549"/>
      <c r="L47" s="550"/>
    </row>
    <row r="48" spans="1:12" ht="15.75" thickBot="1" x14ac:dyDescent="0.3">
      <c r="A48" s="533"/>
      <c r="B48" s="533"/>
      <c r="C48" s="49" t="s">
        <v>18</v>
      </c>
      <c r="D48" s="27" t="s">
        <v>644</v>
      </c>
      <c r="E48" s="551"/>
      <c r="F48" s="552"/>
      <c r="G48" s="552"/>
      <c r="H48" s="552"/>
      <c r="I48" s="552"/>
      <c r="J48" s="552"/>
      <c r="K48" s="552"/>
      <c r="L48" s="553"/>
    </row>
  </sheetData>
  <mergeCells count="18">
    <mergeCell ref="D38:L38"/>
    <mergeCell ref="D41:L41"/>
    <mergeCell ref="A4:A48"/>
    <mergeCell ref="E29:L29"/>
    <mergeCell ref="F45:L46"/>
    <mergeCell ref="A1:L2"/>
    <mergeCell ref="C30:L30"/>
    <mergeCell ref="D31:L31"/>
    <mergeCell ref="C32:C35"/>
    <mergeCell ref="B4:B48"/>
    <mergeCell ref="C36:C40"/>
    <mergeCell ref="E47:L48"/>
    <mergeCell ref="C41:C44"/>
    <mergeCell ref="C27:L27"/>
    <mergeCell ref="E28:L28"/>
    <mergeCell ref="D32:L32"/>
    <mergeCell ref="D33:L33"/>
    <mergeCell ref="D37:L37"/>
  </mergeCells>
  <hyperlinks>
    <hyperlink ref="E47" r:id="rId1" xr:uid="{C06E368B-578F-4A53-B8E5-E23911A1B344}"/>
  </hyperlinks>
  <printOptions horizontalCentered="1" verticalCentered="1"/>
  <pageMargins left="0.2" right="0.2" top="0.5" bottom="0.5" header="0.3" footer="0.3"/>
  <pageSetup scale="59" orientation="landscap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BFF2-262D-48E9-A0D4-80848F9B8332}">
  <sheetPr>
    <pageSetUpPr fitToPage="1"/>
  </sheetPr>
  <dimension ref="A1:L31"/>
  <sheetViews>
    <sheetView workbookViewId="0">
      <selection activeCell="J20" sqref="J20"/>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17.5703125" bestFit="1"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31" t="s">
        <v>643</v>
      </c>
      <c r="B4" s="531">
        <v>2</v>
      </c>
      <c r="C4" s="302" t="s">
        <v>29</v>
      </c>
      <c r="D4" s="2" t="s">
        <v>191</v>
      </c>
      <c r="E4" s="2">
        <v>23</v>
      </c>
      <c r="F4" s="2"/>
      <c r="G4" s="301" t="s">
        <v>642</v>
      </c>
      <c r="H4" s="303">
        <v>44.68</v>
      </c>
      <c r="I4" s="2" t="s">
        <v>637</v>
      </c>
      <c r="J4" s="3">
        <v>6903.12</v>
      </c>
      <c r="K4" s="3">
        <f t="shared" ref="K4:K11" si="0">J4/2088</f>
        <v>3.3060919540229885</v>
      </c>
      <c r="L4" s="4"/>
    </row>
    <row r="5" spans="1:12" x14ac:dyDescent="0.25">
      <c r="A5" s="532"/>
      <c r="B5" s="532"/>
      <c r="C5" s="302" t="s">
        <v>59</v>
      </c>
      <c r="D5" s="2" t="s">
        <v>191</v>
      </c>
      <c r="E5" s="5">
        <v>13</v>
      </c>
      <c r="F5" s="5"/>
      <c r="G5" s="301" t="s">
        <v>638</v>
      </c>
      <c r="H5" s="23">
        <v>29.04</v>
      </c>
      <c r="I5" s="2" t="s">
        <v>637</v>
      </c>
      <c r="J5" s="6">
        <v>4984.4399999999996</v>
      </c>
      <c r="K5" s="6">
        <f t="shared" si="0"/>
        <v>2.3871839080459769</v>
      </c>
      <c r="L5" s="7"/>
    </row>
    <row r="6" spans="1:12" x14ac:dyDescent="0.25">
      <c r="A6" s="532"/>
      <c r="B6" s="532"/>
      <c r="C6" s="302" t="s">
        <v>59</v>
      </c>
      <c r="D6" s="2" t="s">
        <v>191</v>
      </c>
      <c r="E6" s="5">
        <v>4</v>
      </c>
      <c r="F6" s="5"/>
      <c r="G6" s="301" t="s">
        <v>638</v>
      </c>
      <c r="H6" s="23">
        <v>25.01</v>
      </c>
      <c r="I6" s="2" t="s">
        <v>637</v>
      </c>
      <c r="J6" s="6">
        <v>4460.16</v>
      </c>
      <c r="K6" s="6">
        <f t="shared" si="0"/>
        <v>2.1360919540229886</v>
      </c>
      <c r="L6" s="7"/>
    </row>
    <row r="7" spans="1:12" x14ac:dyDescent="0.25">
      <c r="A7" s="532"/>
      <c r="B7" s="532"/>
      <c r="C7" s="25" t="s">
        <v>641</v>
      </c>
      <c r="D7" s="2" t="s">
        <v>191</v>
      </c>
      <c r="E7" s="5">
        <v>3</v>
      </c>
      <c r="F7" s="5"/>
      <c r="G7" s="301" t="s">
        <v>638</v>
      </c>
      <c r="H7" s="23">
        <v>23.53</v>
      </c>
      <c r="I7" s="2" t="s">
        <v>637</v>
      </c>
      <c r="J7" s="6">
        <v>5235.84</v>
      </c>
      <c r="K7" s="6">
        <f t="shared" si="0"/>
        <v>2.5075862068965518</v>
      </c>
      <c r="L7" s="7"/>
    </row>
    <row r="8" spans="1:12" x14ac:dyDescent="0.25">
      <c r="A8" s="532"/>
      <c r="B8" s="532"/>
      <c r="C8" s="302" t="s">
        <v>171</v>
      </c>
      <c r="D8" s="2" t="s">
        <v>191</v>
      </c>
      <c r="E8" s="5">
        <v>5</v>
      </c>
      <c r="F8" s="5"/>
      <c r="G8" s="301" t="s">
        <v>640</v>
      </c>
      <c r="H8" s="23">
        <v>22.63</v>
      </c>
      <c r="I8" s="2" t="s">
        <v>637</v>
      </c>
      <c r="J8" s="6">
        <v>5265.24</v>
      </c>
      <c r="K8" s="6">
        <f t="shared" si="0"/>
        <v>2.5216666666666665</v>
      </c>
      <c r="L8" s="7"/>
    </row>
    <row r="9" spans="1:12" x14ac:dyDescent="0.25">
      <c r="A9" s="532"/>
      <c r="B9" s="532"/>
      <c r="C9" s="25" t="s">
        <v>639</v>
      </c>
      <c r="D9" s="2" t="s">
        <v>191</v>
      </c>
      <c r="E9" s="5">
        <v>9</v>
      </c>
      <c r="F9" s="5"/>
      <c r="G9" s="301" t="s">
        <v>638</v>
      </c>
      <c r="H9" s="23">
        <v>28.2</v>
      </c>
      <c r="I9" s="2" t="s">
        <v>637</v>
      </c>
      <c r="J9" s="6">
        <v>8567.4</v>
      </c>
      <c r="K9" s="6">
        <f t="shared" si="0"/>
        <v>4.1031609195402297</v>
      </c>
      <c r="L9" s="7"/>
    </row>
    <row r="10" spans="1:12" x14ac:dyDescent="0.25">
      <c r="A10" s="532"/>
      <c r="B10" s="532"/>
      <c r="C10" s="25"/>
      <c r="D10" s="5"/>
      <c r="E10" s="5"/>
      <c r="F10" s="5"/>
      <c r="G10" s="5"/>
      <c r="H10" s="5"/>
      <c r="I10" s="5"/>
      <c r="J10" s="6"/>
      <c r="K10" s="6">
        <f t="shared" si="0"/>
        <v>0</v>
      </c>
      <c r="L10" s="7"/>
    </row>
    <row r="11" spans="1:12" ht="15.75" thickBot="1" x14ac:dyDescent="0.3">
      <c r="A11" s="532"/>
      <c r="B11" s="532"/>
      <c r="C11" s="96"/>
      <c r="D11" s="97"/>
      <c r="E11" s="97"/>
      <c r="F11" s="97"/>
      <c r="G11" s="97"/>
      <c r="H11" s="97"/>
      <c r="I11" s="97"/>
      <c r="J11" s="98"/>
      <c r="K11" s="98">
        <f t="shared" si="0"/>
        <v>0</v>
      </c>
      <c r="L11" s="99"/>
    </row>
    <row r="12" spans="1:12" x14ac:dyDescent="0.25">
      <c r="A12" s="532"/>
      <c r="B12" s="532"/>
      <c r="C12" s="455" t="s">
        <v>20</v>
      </c>
      <c r="D12" s="455"/>
      <c r="E12" s="455"/>
      <c r="F12" s="455"/>
      <c r="G12" s="455"/>
      <c r="H12" s="455"/>
      <c r="I12" s="455"/>
      <c r="J12" s="455"/>
      <c r="K12" s="455"/>
      <c r="L12" s="456"/>
    </row>
    <row r="13" spans="1:12" x14ac:dyDescent="0.25">
      <c r="A13" s="532"/>
      <c r="B13" s="532"/>
      <c r="C13" s="25" t="s">
        <v>21</v>
      </c>
      <c r="D13" s="23">
        <v>75</v>
      </c>
      <c r="E13" s="411" t="s">
        <v>26</v>
      </c>
      <c r="F13" s="412"/>
      <c r="G13" s="412"/>
      <c r="H13" s="412"/>
      <c r="I13" s="412"/>
      <c r="J13" s="412"/>
      <c r="K13" s="412"/>
      <c r="L13" s="413"/>
    </row>
    <row r="14" spans="1:12" ht="15.75" thickBot="1" x14ac:dyDescent="0.3">
      <c r="A14" s="532"/>
      <c r="B14" s="532"/>
      <c r="C14" s="26" t="s">
        <v>22</v>
      </c>
      <c r="D14" s="37">
        <v>0.57499999999999996</v>
      </c>
      <c r="E14" s="414" t="s">
        <v>25</v>
      </c>
      <c r="F14" s="415"/>
      <c r="G14" s="415"/>
      <c r="H14" s="415"/>
      <c r="I14" s="415"/>
      <c r="J14" s="415"/>
      <c r="K14" s="415"/>
      <c r="L14" s="416"/>
    </row>
    <row r="15" spans="1:12" ht="15.75" thickBot="1" x14ac:dyDescent="0.3">
      <c r="A15" s="532"/>
      <c r="B15" s="532"/>
      <c r="C15" s="540" t="s">
        <v>11</v>
      </c>
      <c r="D15" s="540"/>
      <c r="E15" s="540"/>
      <c r="F15" s="540"/>
      <c r="G15" s="540"/>
      <c r="H15" s="540"/>
      <c r="I15" s="540"/>
      <c r="J15" s="540"/>
      <c r="K15" s="540"/>
      <c r="L15" s="541"/>
    </row>
    <row r="16" spans="1:12" ht="15.75" thickBot="1" x14ac:dyDescent="0.3">
      <c r="A16" s="532"/>
      <c r="B16" s="532"/>
      <c r="C16" s="44" t="s">
        <v>12</v>
      </c>
      <c r="D16" s="542">
        <v>12</v>
      </c>
      <c r="E16" s="543"/>
      <c r="F16" s="543"/>
      <c r="G16" s="543"/>
      <c r="H16" s="543"/>
      <c r="I16" s="543"/>
      <c r="J16" s="543"/>
      <c r="K16" s="543"/>
      <c r="L16" s="544"/>
    </row>
    <row r="17" spans="1:12" ht="15" customHeight="1" x14ac:dyDescent="0.25">
      <c r="A17" s="532"/>
      <c r="B17" s="532"/>
      <c r="C17" s="545" t="s">
        <v>13</v>
      </c>
      <c r="D17" s="684" t="s">
        <v>636</v>
      </c>
      <c r="E17" s="684"/>
      <c r="F17" s="684"/>
      <c r="G17" s="684"/>
      <c r="H17" s="684"/>
      <c r="I17" s="300" t="s">
        <v>635</v>
      </c>
      <c r="J17" s="9"/>
      <c r="K17" s="9"/>
      <c r="L17" s="10"/>
    </row>
    <row r="18" spans="1:12" ht="15" customHeight="1" x14ac:dyDescent="0.25">
      <c r="A18" s="532"/>
      <c r="B18" s="532"/>
      <c r="C18" s="546"/>
      <c r="D18" s="684" t="s">
        <v>634</v>
      </c>
      <c r="E18" s="684"/>
      <c r="F18" s="684"/>
      <c r="G18" s="684"/>
      <c r="H18" s="684"/>
      <c r="I18" s="299" t="s">
        <v>633</v>
      </c>
      <c r="L18" s="13"/>
    </row>
    <row r="19" spans="1:12" x14ac:dyDescent="0.25">
      <c r="A19" s="532"/>
      <c r="B19" s="532"/>
      <c r="C19" s="546"/>
      <c r="D19" s="684" t="s">
        <v>632</v>
      </c>
      <c r="E19" s="684"/>
      <c r="F19" s="684"/>
      <c r="G19" s="684"/>
      <c r="H19" s="684"/>
      <c r="L19" s="13"/>
    </row>
    <row r="20" spans="1:12" ht="15.75" thickBot="1" x14ac:dyDescent="0.3">
      <c r="A20" s="532"/>
      <c r="B20" s="532"/>
      <c r="C20" s="547"/>
      <c r="D20" s="684" t="s">
        <v>631</v>
      </c>
      <c r="E20" s="684"/>
      <c r="F20" s="684"/>
      <c r="G20" s="684"/>
      <c r="H20" s="684"/>
      <c r="I20" s="14"/>
      <c r="J20" s="14"/>
      <c r="K20" s="14"/>
      <c r="L20" s="15"/>
    </row>
    <row r="21" spans="1:12" x14ac:dyDescent="0.25">
      <c r="A21" s="532"/>
      <c r="B21" s="532"/>
      <c r="C21" s="545" t="s">
        <v>14</v>
      </c>
      <c r="D21" s="8" t="s">
        <v>630</v>
      </c>
      <c r="E21" s="9"/>
      <c r="F21" s="9"/>
      <c r="G21" s="9"/>
      <c r="H21" s="9"/>
      <c r="I21" s="9"/>
      <c r="J21" s="9"/>
      <c r="K21" s="9"/>
      <c r="L21" s="10"/>
    </row>
    <row r="22" spans="1:12" x14ac:dyDescent="0.25">
      <c r="A22" s="532"/>
      <c r="B22" s="532"/>
      <c r="C22" s="546"/>
      <c r="D22" s="11"/>
      <c r="L22" s="13"/>
    </row>
    <row r="23" spans="1:12" ht="15.75" thickBot="1" x14ac:dyDescent="0.3">
      <c r="A23" s="532"/>
      <c r="B23" s="532"/>
      <c r="C23" s="546"/>
      <c r="D23" s="11"/>
      <c r="L23" s="13"/>
    </row>
    <row r="24" spans="1:12" x14ac:dyDescent="0.25">
      <c r="A24" s="532"/>
      <c r="B24" s="532"/>
      <c r="C24" s="545" t="s">
        <v>19</v>
      </c>
      <c r="D24" s="611" t="s">
        <v>629</v>
      </c>
      <c r="E24" s="612"/>
      <c r="F24" s="612"/>
      <c r="G24" s="612"/>
      <c r="H24" s="612"/>
      <c r="I24" s="612"/>
      <c r="J24" s="612"/>
      <c r="K24" s="612"/>
      <c r="L24" s="545"/>
    </row>
    <row r="25" spans="1:12" x14ac:dyDescent="0.25">
      <c r="A25" s="532"/>
      <c r="B25" s="532"/>
      <c r="C25" s="546"/>
      <c r="D25" s="613"/>
      <c r="E25" s="614"/>
      <c r="F25" s="614"/>
      <c r="G25" s="614"/>
      <c r="H25" s="614"/>
      <c r="I25" s="614"/>
      <c r="J25" s="614"/>
      <c r="K25" s="614"/>
      <c r="L25" s="546"/>
    </row>
    <row r="26" spans="1:12" x14ac:dyDescent="0.25">
      <c r="A26" s="532"/>
      <c r="B26" s="532"/>
      <c r="C26" s="546"/>
      <c r="D26" s="613"/>
      <c r="E26" s="614"/>
      <c r="F26" s="614"/>
      <c r="G26" s="614"/>
      <c r="H26" s="614"/>
      <c r="I26" s="614"/>
      <c r="J26" s="614"/>
      <c r="K26" s="614"/>
      <c r="L26" s="546"/>
    </row>
    <row r="27" spans="1:12" ht="15.75" thickBot="1" x14ac:dyDescent="0.3">
      <c r="A27" s="532"/>
      <c r="B27" s="532"/>
      <c r="C27" s="547"/>
      <c r="D27" s="615"/>
      <c r="E27" s="616"/>
      <c r="F27" s="616"/>
      <c r="G27" s="616"/>
      <c r="H27" s="616"/>
      <c r="I27" s="616"/>
      <c r="J27" s="616"/>
      <c r="K27" s="616"/>
      <c r="L27" s="547"/>
    </row>
    <row r="28" spans="1:12" x14ac:dyDescent="0.25">
      <c r="A28" s="532"/>
      <c r="B28" s="532"/>
      <c r="C28" s="45" t="s">
        <v>15</v>
      </c>
      <c r="D28" s="21">
        <v>239500</v>
      </c>
      <c r="E28" s="22">
        <f>D28/D29</f>
        <v>0.40338200865713369</v>
      </c>
      <c r="F28" s="515" t="s">
        <v>628</v>
      </c>
      <c r="G28" s="516"/>
      <c r="H28" s="516"/>
      <c r="I28" s="516"/>
      <c r="J28" s="516"/>
      <c r="K28" s="516"/>
      <c r="L28" s="569"/>
    </row>
    <row r="29" spans="1:12" ht="15.75" thickBot="1" x14ac:dyDescent="0.3">
      <c r="A29" s="532"/>
      <c r="B29" s="532"/>
      <c r="C29" s="46" t="s">
        <v>16</v>
      </c>
      <c r="D29" s="16">
        <v>593730</v>
      </c>
      <c r="E29" s="1"/>
      <c r="F29" s="570"/>
      <c r="G29" s="571"/>
      <c r="H29" s="571"/>
      <c r="I29" s="571"/>
      <c r="J29" s="571"/>
      <c r="K29" s="571"/>
      <c r="L29" s="572"/>
    </row>
    <row r="30" spans="1:12" x14ac:dyDescent="0.25">
      <c r="A30" s="532"/>
      <c r="B30" s="532"/>
      <c r="C30" s="47" t="s">
        <v>17</v>
      </c>
      <c r="D30" s="48">
        <v>40367</v>
      </c>
      <c r="E30" s="548" t="s">
        <v>124</v>
      </c>
      <c r="F30" s="549"/>
      <c r="G30" s="549"/>
      <c r="H30" s="549"/>
      <c r="I30" s="549"/>
      <c r="J30" s="549"/>
      <c r="K30" s="549"/>
      <c r="L30" s="550"/>
    </row>
    <row r="31" spans="1:12" ht="15.75" thickBot="1" x14ac:dyDescent="0.3">
      <c r="A31" s="533"/>
      <c r="B31" s="533"/>
      <c r="C31" s="49" t="s">
        <v>18</v>
      </c>
      <c r="D31" s="27">
        <v>99.5</v>
      </c>
      <c r="E31" s="551"/>
      <c r="F31" s="552"/>
      <c r="G31" s="552"/>
      <c r="H31" s="552"/>
      <c r="I31" s="552"/>
      <c r="J31" s="552"/>
      <c r="K31" s="552"/>
      <c r="L31" s="553"/>
    </row>
  </sheetData>
  <mergeCells count="18">
    <mergeCell ref="D24:L27"/>
    <mergeCell ref="D20:H20"/>
    <mergeCell ref="A4:A31"/>
    <mergeCell ref="A1:L2"/>
    <mergeCell ref="C15:L15"/>
    <mergeCell ref="D16:L16"/>
    <mergeCell ref="C17:C20"/>
    <mergeCell ref="B4:B31"/>
    <mergeCell ref="C21:C23"/>
    <mergeCell ref="E30:L31"/>
    <mergeCell ref="C24:C27"/>
    <mergeCell ref="C12:L12"/>
    <mergeCell ref="E13:L13"/>
    <mergeCell ref="E14:L14"/>
    <mergeCell ref="F28:L29"/>
    <mergeCell ref="D17:H17"/>
    <mergeCell ref="D18:H18"/>
    <mergeCell ref="D19:H19"/>
  </mergeCells>
  <hyperlinks>
    <hyperlink ref="E30" r:id="rId1" xr:uid="{DFACC4CB-E32D-442A-8878-869018F30DA8}"/>
  </hyperlinks>
  <printOptions horizontalCentered="1" verticalCentered="1"/>
  <pageMargins left="0.2" right="0.2" top="0.5" bottom="0.5" header="0.3" footer="0.3"/>
  <pageSetup scale="5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356E-269C-4E5B-B84A-462DB198EC8B}">
  <dimension ref="A1:L31"/>
  <sheetViews>
    <sheetView workbookViewId="0">
      <selection activeCell="L4" sqref="L4"/>
    </sheetView>
  </sheetViews>
  <sheetFormatPr defaultRowHeight="15" x14ac:dyDescent="0.25"/>
  <cols>
    <col min="3" max="3" width="27.28515625" customWidth="1"/>
    <col min="4" max="4" width="22.5703125" customWidth="1"/>
    <col min="7" max="7" width="22.85546875" bestFit="1" customWidth="1"/>
    <col min="10" max="10" width="20.140625" customWidth="1"/>
    <col min="12" max="12" width="36.5703125" bestFit="1"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685" t="s">
        <v>170</v>
      </c>
      <c r="B4" s="685">
        <v>7</v>
      </c>
      <c r="C4" s="58" t="s">
        <v>171</v>
      </c>
      <c r="D4" s="59" t="s">
        <v>30</v>
      </c>
      <c r="E4" s="108" t="s">
        <v>172</v>
      </c>
      <c r="F4" s="59"/>
      <c r="G4" s="59" t="s">
        <v>173</v>
      </c>
      <c r="H4" s="59">
        <v>23.21</v>
      </c>
      <c r="I4" s="59" t="s">
        <v>174</v>
      </c>
      <c r="J4" s="60">
        <f>500*12</f>
        <v>6000</v>
      </c>
      <c r="K4" s="60">
        <f>J4/2088</f>
        <v>2.8735632183908044</v>
      </c>
      <c r="L4" s="61" t="s">
        <v>175</v>
      </c>
    </row>
    <row r="5" spans="1:12" x14ac:dyDescent="0.25">
      <c r="A5" s="686"/>
      <c r="B5" s="686"/>
      <c r="C5" s="62" t="s">
        <v>86</v>
      </c>
      <c r="D5" s="63" t="s">
        <v>30</v>
      </c>
      <c r="E5" s="63">
        <v>15</v>
      </c>
      <c r="F5" s="63"/>
      <c r="G5" s="63" t="s">
        <v>176</v>
      </c>
      <c r="H5" s="63">
        <v>34.020000000000003</v>
      </c>
      <c r="I5" s="59" t="s">
        <v>174</v>
      </c>
      <c r="J5" s="60">
        <f t="shared" ref="J5:J9" si="0">500*12</f>
        <v>6000</v>
      </c>
      <c r="K5" s="64">
        <f t="shared" ref="K5:K9" si="1">J5/2088</f>
        <v>2.8735632183908044</v>
      </c>
      <c r="L5" s="65"/>
    </row>
    <row r="6" spans="1:12" x14ac:dyDescent="0.25">
      <c r="A6" s="686"/>
      <c r="B6" s="686"/>
      <c r="C6" s="62" t="s">
        <v>86</v>
      </c>
      <c r="D6" s="63" t="s">
        <v>30</v>
      </c>
      <c r="E6" s="63">
        <v>24</v>
      </c>
      <c r="F6" s="63"/>
      <c r="G6" s="63" t="s">
        <v>176</v>
      </c>
      <c r="H6" s="63">
        <v>36.1</v>
      </c>
      <c r="I6" s="59" t="s">
        <v>174</v>
      </c>
      <c r="J6" s="60">
        <f t="shared" si="0"/>
        <v>6000</v>
      </c>
      <c r="K6" s="64">
        <f t="shared" si="1"/>
        <v>2.8735632183908044</v>
      </c>
      <c r="L6" s="65"/>
    </row>
    <row r="7" spans="1:12" x14ac:dyDescent="0.25">
      <c r="A7" s="686"/>
      <c r="B7" s="686"/>
      <c r="C7" s="62" t="s">
        <v>177</v>
      </c>
      <c r="D7" s="63" t="s">
        <v>30</v>
      </c>
      <c r="E7" s="63">
        <v>15</v>
      </c>
      <c r="F7" s="63"/>
      <c r="G7" s="63" t="s">
        <v>178</v>
      </c>
      <c r="H7" s="63">
        <v>39.81</v>
      </c>
      <c r="I7" s="59" t="s">
        <v>174</v>
      </c>
      <c r="J7" s="60">
        <f t="shared" si="0"/>
        <v>6000</v>
      </c>
      <c r="K7" s="64">
        <f t="shared" si="1"/>
        <v>2.8735632183908044</v>
      </c>
      <c r="L7" s="65"/>
    </row>
    <row r="8" spans="1:12" x14ac:dyDescent="0.25">
      <c r="A8" s="686"/>
      <c r="B8" s="686"/>
      <c r="C8" s="62" t="s">
        <v>179</v>
      </c>
      <c r="D8" s="63" t="s">
        <v>30</v>
      </c>
      <c r="E8" s="63">
        <v>1</v>
      </c>
      <c r="F8" s="63"/>
      <c r="G8" s="63" t="s">
        <v>180</v>
      </c>
      <c r="H8" s="63">
        <v>24.37</v>
      </c>
      <c r="I8" s="59" t="s">
        <v>174</v>
      </c>
      <c r="J8" s="60">
        <v>7455</v>
      </c>
      <c r="K8" s="64">
        <f t="shared" si="1"/>
        <v>3.5704022988505746</v>
      </c>
      <c r="L8" s="65"/>
    </row>
    <row r="9" spans="1:12" ht="15.75" thickBot="1" x14ac:dyDescent="0.3">
      <c r="A9" s="686"/>
      <c r="B9" s="686"/>
      <c r="C9" s="62" t="s">
        <v>60</v>
      </c>
      <c r="D9" s="63" t="s">
        <v>30</v>
      </c>
      <c r="E9" s="63">
        <v>25</v>
      </c>
      <c r="F9" s="63"/>
      <c r="G9" s="63" t="s">
        <v>181</v>
      </c>
      <c r="H9" s="63">
        <v>52.43</v>
      </c>
      <c r="I9" s="59" t="s">
        <v>174</v>
      </c>
      <c r="J9" s="60">
        <f t="shared" si="0"/>
        <v>6000</v>
      </c>
      <c r="K9" s="64">
        <f t="shared" si="1"/>
        <v>2.8735632183908044</v>
      </c>
      <c r="L9" s="65"/>
    </row>
    <row r="10" spans="1:12" x14ac:dyDescent="0.25">
      <c r="A10" s="686"/>
      <c r="B10" s="686"/>
      <c r="C10" s="390" t="s">
        <v>20</v>
      </c>
      <c r="D10" s="390"/>
      <c r="E10" s="390"/>
      <c r="F10" s="390"/>
      <c r="G10" s="390"/>
      <c r="H10" s="390"/>
      <c r="I10" s="390"/>
      <c r="J10" s="390"/>
      <c r="K10" s="390"/>
      <c r="L10" s="391"/>
    </row>
    <row r="11" spans="1:12" x14ac:dyDescent="0.25">
      <c r="A11" s="686"/>
      <c r="B11" s="686"/>
      <c r="C11" s="62" t="s">
        <v>21</v>
      </c>
      <c r="D11" s="66">
        <v>75</v>
      </c>
      <c r="E11" s="392" t="s">
        <v>26</v>
      </c>
      <c r="F11" s="393"/>
      <c r="G11" s="393"/>
      <c r="H11" s="393"/>
      <c r="I11" s="393"/>
      <c r="J11" s="393"/>
      <c r="K11" s="393"/>
      <c r="L11" s="394"/>
    </row>
    <row r="12" spans="1:12" ht="15.75" thickBot="1" x14ac:dyDescent="0.3">
      <c r="A12" s="686"/>
      <c r="B12" s="686"/>
      <c r="C12" s="67" t="s">
        <v>22</v>
      </c>
      <c r="D12" s="68">
        <v>0.57499999999999996</v>
      </c>
      <c r="E12" s="395" t="s">
        <v>25</v>
      </c>
      <c r="F12" s="396"/>
      <c r="G12" s="396"/>
      <c r="H12" s="396"/>
      <c r="I12" s="396"/>
      <c r="J12" s="396"/>
      <c r="K12" s="396"/>
      <c r="L12" s="397"/>
    </row>
    <row r="13" spans="1:12" ht="15.75" thickBot="1" x14ac:dyDescent="0.3">
      <c r="A13" s="686"/>
      <c r="B13" s="686"/>
      <c r="C13" s="398" t="s">
        <v>11</v>
      </c>
      <c r="D13" s="398"/>
      <c r="E13" s="398"/>
      <c r="F13" s="398"/>
      <c r="G13" s="398"/>
      <c r="H13" s="398"/>
      <c r="I13" s="398"/>
      <c r="J13" s="398"/>
      <c r="K13" s="398"/>
      <c r="L13" s="399"/>
    </row>
    <row r="14" spans="1:12" ht="15.75" thickBot="1" x14ac:dyDescent="0.3">
      <c r="A14" s="686"/>
      <c r="B14" s="686"/>
      <c r="C14" s="69" t="s">
        <v>12</v>
      </c>
      <c r="D14" s="400">
        <v>11</v>
      </c>
      <c r="E14" s="401"/>
      <c r="F14" s="401"/>
      <c r="G14" s="401"/>
      <c r="H14" s="401"/>
      <c r="I14" s="401"/>
      <c r="J14" s="401"/>
      <c r="K14" s="401"/>
      <c r="L14" s="402"/>
    </row>
    <row r="15" spans="1:12" x14ac:dyDescent="0.25">
      <c r="A15" s="686"/>
      <c r="B15" s="686"/>
      <c r="C15" s="365" t="s">
        <v>13</v>
      </c>
      <c r="D15" s="70" t="s">
        <v>182</v>
      </c>
      <c r="E15" s="71"/>
      <c r="F15" s="71"/>
      <c r="G15" s="71"/>
      <c r="H15" s="71"/>
      <c r="I15" s="71"/>
      <c r="J15" s="71"/>
      <c r="K15" s="71"/>
      <c r="L15" s="72"/>
    </row>
    <row r="16" spans="1:12" x14ac:dyDescent="0.25">
      <c r="A16" s="686"/>
      <c r="B16" s="686"/>
      <c r="C16" s="366"/>
      <c r="D16" s="73" t="s">
        <v>183</v>
      </c>
      <c r="E16" s="74"/>
      <c r="F16" s="74"/>
      <c r="G16" s="74"/>
      <c r="H16" s="74"/>
      <c r="I16" s="74"/>
      <c r="J16" s="74"/>
      <c r="K16" s="74"/>
      <c r="L16" s="75"/>
    </row>
    <row r="17" spans="1:12" x14ac:dyDescent="0.25">
      <c r="A17" s="686"/>
      <c r="B17" s="686"/>
      <c r="C17" s="366"/>
      <c r="D17" s="73" t="s">
        <v>184</v>
      </c>
      <c r="E17" s="74"/>
      <c r="F17" s="74"/>
      <c r="G17" s="74"/>
      <c r="H17" s="74"/>
      <c r="I17" s="74"/>
      <c r="J17" s="74"/>
      <c r="K17" s="74"/>
      <c r="L17" s="75"/>
    </row>
    <row r="18" spans="1:12" ht="15.75" thickBot="1" x14ac:dyDescent="0.3">
      <c r="A18" s="686"/>
      <c r="B18" s="686"/>
      <c r="C18" s="367"/>
      <c r="D18" s="76" t="s">
        <v>185</v>
      </c>
      <c r="E18" s="77"/>
      <c r="F18" s="77"/>
      <c r="G18" s="77"/>
      <c r="H18" s="77"/>
      <c r="I18" s="77"/>
      <c r="J18" s="77"/>
      <c r="K18" s="77"/>
      <c r="L18" s="78"/>
    </row>
    <row r="19" spans="1:12" x14ac:dyDescent="0.25">
      <c r="A19" s="686"/>
      <c r="B19" s="686"/>
      <c r="C19" s="365" t="s">
        <v>14</v>
      </c>
      <c r="D19" s="70" t="s">
        <v>186</v>
      </c>
      <c r="E19" s="71"/>
      <c r="F19" s="71"/>
      <c r="G19" s="71"/>
      <c r="H19" s="71"/>
      <c r="I19" s="71"/>
      <c r="J19" s="71"/>
      <c r="K19" s="71"/>
      <c r="L19" s="72"/>
    </row>
    <row r="20" spans="1:12" x14ac:dyDescent="0.25">
      <c r="A20" s="686"/>
      <c r="B20" s="686"/>
      <c r="C20" s="366"/>
      <c r="D20" s="73" t="s">
        <v>187</v>
      </c>
      <c r="E20" s="74"/>
      <c r="F20" s="74"/>
      <c r="G20" s="74"/>
      <c r="H20" s="74"/>
      <c r="I20" s="74"/>
      <c r="J20" s="74"/>
      <c r="K20" s="74"/>
      <c r="L20" s="75"/>
    </row>
    <row r="21" spans="1:12" x14ac:dyDescent="0.25">
      <c r="A21" s="686"/>
      <c r="B21" s="686"/>
      <c r="C21" s="366"/>
      <c r="D21" s="73"/>
      <c r="E21" s="74"/>
      <c r="F21" s="74"/>
      <c r="G21" s="74"/>
      <c r="H21" s="74"/>
      <c r="I21" s="74"/>
      <c r="J21" s="74"/>
      <c r="K21" s="74"/>
      <c r="L21" s="75"/>
    </row>
    <row r="22" spans="1:12" x14ac:dyDescent="0.25">
      <c r="A22" s="686"/>
      <c r="B22" s="686"/>
      <c r="C22" s="366"/>
      <c r="D22" s="73"/>
      <c r="E22" s="74"/>
      <c r="F22" s="74"/>
      <c r="G22" s="74"/>
      <c r="H22" s="74"/>
      <c r="I22" s="74"/>
      <c r="J22" s="74"/>
      <c r="K22" s="74"/>
      <c r="L22" s="75"/>
    </row>
    <row r="23" spans="1:12" ht="15.75" thickBot="1" x14ac:dyDescent="0.3">
      <c r="A23" s="686"/>
      <c r="B23" s="686"/>
      <c r="C23" s="366"/>
      <c r="D23" s="73"/>
      <c r="E23" s="74"/>
      <c r="F23" s="74"/>
      <c r="G23" s="74"/>
      <c r="H23" s="74"/>
      <c r="I23" s="74"/>
      <c r="J23" s="74"/>
      <c r="K23" s="74"/>
      <c r="L23" s="75"/>
    </row>
    <row r="24" spans="1:12" x14ac:dyDescent="0.25">
      <c r="A24" s="686"/>
      <c r="B24" s="686"/>
      <c r="C24" s="365" t="s">
        <v>19</v>
      </c>
      <c r="D24" s="70" t="s">
        <v>188</v>
      </c>
      <c r="E24" s="71"/>
      <c r="F24" s="71"/>
      <c r="G24" s="71"/>
      <c r="H24" s="71"/>
      <c r="I24" s="71"/>
      <c r="J24" s="71"/>
      <c r="K24" s="71"/>
      <c r="L24" s="72"/>
    </row>
    <row r="25" spans="1:12" x14ac:dyDescent="0.25">
      <c r="A25" s="686"/>
      <c r="B25" s="686"/>
      <c r="C25" s="366"/>
      <c r="D25" s="73"/>
      <c r="E25" s="74"/>
      <c r="F25" s="74"/>
      <c r="G25" s="74"/>
      <c r="H25" s="74"/>
      <c r="I25" s="74"/>
      <c r="J25" s="74"/>
      <c r="K25" s="74"/>
      <c r="L25" s="75"/>
    </row>
    <row r="26" spans="1:12" x14ac:dyDescent="0.25">
      <c r="A26" s="686"/>
      <c r="B26" s="686"/>
      <c r="C26" s="366"/>
      <c r="D26" s="73"/>
      <c r="E26" s="74"/>
      <c r="F26" s="74"/>
      <c r="G26" s="74"/>
      <c r="H26" s="74"/>
      <c r="I26" s="74"/>
      <c r="J26" s="74"/>
      <c r="K26" s="74"/>
      <c r="L26" s="75"/>
    </row>
    <row r="27" spans="1:12" ht="15.75" thickBot="1" x14ac:dyDescent="0.3">
      <c r="A27" s="686"/>
      <c r="B27" s="686"/>
      <c r="C27" s="367"/>
      <c r="D27" s="76"/>
      <c r="E27" s="77"/>
      <c r="F27" s="77"/>
      <c r="G27" s="77"/>
      <c r="H27" s="77"/>
      <c r="I27" s="77"/>
      <c r="J27" s="77"/>
      <c r="K27" s="77"/>
      <c r="L27" s="78"/>
    </row>
    <row r="28" spans="1:12" x14ac:dyDescent="0.25">
      <c r="A28" s="686"/>
      <c r="B28" s="686"/>
      <c r="C28" s="79" t="s">
        <v>15</v>
      </c>
      <c r="D28" s="80">
        <v>400000</v>
      </c>
      <c r="E28" s="81">
        <f>D28/D29</f>
        <v>0.48725760456852729</v>
      </c>
      <c r="F28" s="368" t="s">
        <v>23</v>
      </c>
      <c r="G28" s="369"/>
      <c r="H28" s="370"/>
      <c r="I28" s="370"/>
      <c r="J28" s="370"/>
      <c r="K28" s="370"/>
      <c r="L28" s="371"/>
    </row>
    <row r="29" spans="1:12" ht="15.75" thickBot="1" x14ac:dyDescent="0.3">
      <c r="A29" s="686"/>
      <c r="B29" s="686"/>
      <c r="C29" s="82" t="s">
        <v>16</v>
      </c>
      <c r="D29" s="83">
        <v>820921</v>
      </c>
      <c r="E29" s="84"/>
      <c r="F29" s="372"/>
      <c r="G29" s="373"/>
      <c r="H29" s="373"/>
      <c r="I29" s="373"/>
      <c r="J29" s="373"/>
      <c r="K29" s="373"/>
      <c r="L29" s="374"/>
    </row>
    <row r="30" spans="1:12" x14ac:dyDescent="0.25">
      <c r="A30" s="686"/>
      <c r="B30" s="686"/>
      <c r="C30" s="85" t="s">
        <v>17</v>
      </c>
      <c r="D30" s="86">
        <v>46403</v>
      </c>
      <c r="E30" s="109" t="s">
        <v>189</v>
      </c>
      <c r="F30" s="89"/>
      <c r="G30" s="89"/>
      <c r="H30" s="89"/>
      <c r="I30" s="89"/>
      <c r="J30" s="89"/>
      <c r="K30" s="89"/>
      <c r="L30" s="90"/>
    </row>
    <row r="31" spans="1:12" ht="15.75" thickBot="1" x14ac:dyDescent="0.3">
      <c r="A31" s="687"/>
      <c r="B31" s="687"/>
      <c r="C31" s="87" t="s">
        <v>18</v>
      </c>
      <c r="D31" s="88"/>
      <c r="E31" s="91"/>
      <c r="F31" s="92"/>
      <c r="G31" s="92"/>
      <c r="H31" s="92"/>
      <c r="I31" s="92"/>
      <c r="J31" s="92"/>
      <c r="K31" s="92"/>
      <c r="L31" s="93"/>
    </row>
  </sheetData>
  <mergeCells count="12">
    <mergeCell ref="C24:C27"/>
    <mergeCell ref="F28:L29"/>
    <mergeCell ref="A1:L2"/>
    <mergeCell ref="A4:A31"/>
    <mergeCell ref="B4:B31"/>
    <mergeCell ref="C10:L10"/>
    <mergeCell ref="E11:L11"/>
    <mergeCell ref="E12:L12"/>
    <mergeCell ref="C13:L13"/>
    <mergeCell ref="D14:L14"/>
    <mergeCell ref="C15:C18"/>
    <mergeCell ref="C19:C23"/>
  </mergeCells>
  <hyperlinks>
    <hyperlink ref="E30" r:id="rId1" xr:uid="{3F51ABF1-C087-4ECC-A554-1803D7D7E2F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E238-4E8D-41B6-B29C-9809B0A27A27}">
  <sheetPr>
    <pageSetUpPr fitToPage="1"/>
  </sheetPr>
  <dimension ref="A1:L33"/>
  <sheetViews>
    <sheetView zoomScale="90" zoomScaleNormal="90" workbookViewId="0">
      <selection activeCell="G5" sqref="G5"/>
    </sheetView>
  </sheetViews>
  <sheetFormatPr defaultRowHeight="15" x14ac:dyDescent="0.25"/>
  <cols>
    <col min="1" max="1" width="1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37.140625" customWidth="1"/>
    <col min="10" max="10" width="12.7109375"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83" t="s">
        <v>76</v>
      </c>
      <c r="B4" s="531">
        <v>1</v>
      </c>
      <c r="C4" s="24" t="s">
        <v>60</v>
      </c>
      <c r="D4" s="2" t="s">
        <v>30</v>
      </c>
      <c r="E4" s="2">
        <v>3</v>
      </c>
      <c r="F4" s="3" t="s">
        <v>63</v>
      </c>
      <c r="G4" s="3" t="s">
        <v>64</v>
      </c>
      <c r="H4" s="39">
        <v>32.71</v>
      </c>
      <c r="I4" s="3" t="s">
        <v>92</v>
      </c>
      <c r="J4" s="289">
        <v>8400</v>
      </c>
      <c r="K4" s="3">
        <f>J4/2088</f>
        <v>4.0229885057471266</v>
      </c>
      <c r="L4" s="690" t="s">
        <v>83</v>
      </c>
    </row>
    <row r="5" spans="1:12" x14ac:dyDescent="0.25">
      <c r="A5" s="584"/>
      <c r="B5" s="532"/>
      <c r="C5" s="25" t="s">
        <v>61</v>
      </c>
      <c r="D5" s="5" t="s">
        <v>30</v>
      </c>
      <c r="E5" s="5">
        <v>3</v>
      </c>
      <c r="F5" s="6" t="s">
        <v>79</v>
      </c>
      <c r="G5" s="6" t="s">
        <v>81</v>
      </c>
      <c r="H5" s="40">
        <v>22.95</v>
      </c>
      <c r="I5" s="6" t="s">
        <v>92</v>
      </c>
      <c r="J5" s="289">
        <v>8400</v>
      </c>
      <c r="K5" s="6">
        <f>J5/2088</f>
        <v>4.0229885057471266</v>
      </c>
      <c r="L5" s="691"/>
    </row>
    <row r="6" spans="1:12" x14ac:dyDescent="0.25">
      <c r="A6" s="584"/>
      <c r="B6" s="532"/>
      <c r="C6" s="25" t="s">
        <v>61</v>
      </c>
      <c r="D6" s="5" t="s">
        <v>30</v>
      </c>
      <c r="E6" s="5">
        <v>1</v>
      </c>
      <c r="F6" s="6" t="s">
        <v>79</v>
      </c>
      <c r="G6" s="6" t="s">
        <v>81</v>
      </c>
      <c r="H6" s="40">
        <v>20.72</v>
      </c>
      <c r="I6" s="6" t="s">
        <v>92</v>
      </c>
      <c r="J6" s="289">
        <v>8400</v>
      </c>
      <c r="K6" s="6">
        <f>J6/2088</f>
        <v>4.0229885057471266</v>
      </c>
      <c r="L6" s="691"/>
    </row>
    <row r="7" spans="1:12" x14ac:dyDescent="0.25">
      <c r="A7" s="584"/>
      <c r="B7" s="532"/>
      <c r="C7" s="25" t="s">
        <v>62</v>
      </c>
      <c r="D7" s="5" t="s">
        <v>30</v>
      </c>
      <c r="E7" s="5">
        <v>5</v>
      </c>
      <c r="F7" s="6" t="s">
        <v>80</v>
      </c>
      <c r="G7" s="6" t="s">
        <v>82</v>
      </c>
      <c r="H7" s="40">
        <v>26.01</v>
      </c>
      <c r="I7" s="6" t="s">
        <v>92</v>
      </c>
      <c r="J7" s="6">
        <v>8400</v>
      </c>
      <c r="K7" s="6">
        <f>J7/2088</f>
        <v>4.0229885057471266</v>
      </c>
      <c r="L7" s="691"/>
    </row>
    <row r="8" spans="1:12" ht="15.75" thickBot="1" x14ac:dyDescent="0.3">
      <c r="A8" s="584"/>
      <c r="B8" s="532"/>
      <c r="C8" s="25"/>
      <c r="D8" s="5"/>
      <c r="E8" s="5"/>
      <c r="F8" s="5"/>
      <c r="G8" s="5"/>
      <c r="H8" s="5"/>
      <c r="I8" s="5"/>
      <c r="J8" s="6"/>
      <c r="K8" s="6">
        <f t="shared" ref="K8" si="0">J8/2088</f>
        <v>0</v>
      </c>
      <c r="L8" s="692"/>
    </row>
    <row r="9" spans="1:12" x14ac:dyDescent="0.25">
      <c r="A9" s="584"/>
      <c r="B9" s="532"/>
      <c r="C9" s="455" t="s">
        <v>20</v>
      </c>
      <c r="D9" s="455"/>
      <c r="E9" s="455"/>
      <c r="F9" s="455"/>
      <c r="G9" s="455"/>
      <c r="H9" s="455"/>
      <c r="I9" s="455"/>
      <c r="J9" s="455"/>
      <c r="K9" s="455"/>
      <c r="L9" s="456"/>
    </row>
    <row r="10" spans="1:12" x14ac:dyDescent="0.25">
      <c r="A10" s="584"/>
      <c r="B10" s="532"/>
      <c r="C10" s="25" t="s">
        <v>21</v>
      </c>
      <c r="D10" s="23">
        <v>75</v>
      </c>
      <c r="E10" s="411" t="s">
        <v>26</v>
      </c>
      <c r="F10" s="412"/>
      <c r="G10" s="412"/>
      <c r="H10" s="412"/>
      <c r="I10" s="412"/>
      <c r="J10" s="412"/>
      <c r="K10" s="412"/>
      <c r="L10" s="413"/>
    </row>
    <row r="11" spans="1:12" ht="15.75" thickBot="1" x14ac:dyDescent="0.3">
      <c r="A11" s="584"/>
      <c r="B11" s="532"/>
      <c r="C11" s="26" t="s">
        <v>22</v>
      </c>
      <c r="D11" s="37">
        <v>0.57499999999999996</v>
      </c>
      <c r="E11" s="414" t="s">
        <v>25</v>
      </c>
      <c r="F11" s="415"/>
      <c r="G11" s="415"/>
      <c r="H11" s="415"/>
      <c r="I11" s="415"/>
      <c r="J11" s="415"/>
      <c r="K11" s="415"/>
      <c r="L11" s="416"/>
    </row>
    <row r="12" spans="1:12" ht="15.75" thickBot="1" x14ac:dyDescent="0.3">
      <c r="A12" s="584"/>
      <c r="B12" s="532"/>
      <c r="C12" s="540" t="s">
        <v>11</v>
      </c>
      <c r="D12" s="540"/>
      <c r="E12" s="540"/>
      <c r="F12" s="540"/>
      <c r="G12" s="540"/>
      <c r="H12" s="540"/>
      <c r="I12" s="540"/>
      <c r="J12" s="540"/>
      <c r="K12" s="540"/>
      <c r="L12" s="541"/>
    </row>
    <row r="13" spans="1:12" ht="15.75" thickBot="1" x14ac:dyDescent="0.3">
      <c r="A13" s="584"/>
      <c r="B13" s="532"/>
      <c r="C13" s="28" t="s">
        <v>12</v>
      </c>
      <c r="D13" s="542">
        <v>11</v>
      </c>
      <c r="E13" s="543"/>
      <c r="F13" s="543"/>
      <c r="G13" s="543"/>
      <c r="H13" s="543"/>
      <c r="I13" s="543"/>
      <c r="J13" s="543"/>
      <c r="K13" s="543"/>
      <c r="L13" s="544"/>
    </row>
    <row r="14" spans="1:12" x14ac:dyDescent="0.25">
      <c r="A14" s="584"/>
      <c r="B14" s="532"/>
      <c r="C14" s="688" t="s">
        <v>13</v>
      </c>
      <c r="D14" t="s">
        <v>66</v>
      </c>
      <c r="F14" s="51" t="s">
        <v>93</v>
      </c>
      <c r="G14" s="52" t="s">
        <v>94</v>
      </c>
      <c r="H14" s="52" t="s">
        <v>95</v>
      </c>
      <c r="I14" s="9"/>
      <c r="J14" s="9"/>
      <c r="K14" s="9"/>
      <c r="L14" s="10"/>
    </row>
    <row r="15" spans="1:12" x14ac:dyDescent="0.25">
      <c r="A15" s="584"/>
      <c r="B15" s="532"/>
      <c r="C15" s="689"/>
      <c r="D15" t="s">
        <v>67</v>
      </c>
      <c r="E15" t="s">
        <v>68</v>
      </c>
      <c r="F15">
        <f>8*26</f>
        <v>208</v>
      </c>
      <c r="G15" s="12">
        <f>F15/8</f>
        <v>26</v>
      </c>
      <c r="H15" s="50">
        <f>G15/5</f>
        <v>5.2</v>
      </c>
      <c r="I15" s="12"/>
      <c r="J15" s="12"/>
      <c r="K15" s="12"/>
      <c r="L15" s="13"/>
    </row>
    <row r="16" spans="1:12" x14ac:dyDescent="0.25">
      <c r="A16" s="584"/>
      <c r="B16" s="532"/>
      <c r="C16" s="689"/>
      <c r="D16" t="s">
        <v>69</v>
      </c>
      <c r="E16" t="s">
        <v>70</v>
      </c>
      <c r="F16">
        <f>10*26</f>
        <v>260</v>
      </c>
      <c r="G16" s="12">
        <f>F16/8</f>
        <v>32.5</v>
      </c>
      <c r="H16" s="50">
        <f>G16/5</f>
        <v>6.5</v>
      </c>
      <c r="I16" s="12"/>
      <c r="J16" s="12"/>
      <c r="K16" s="12"/>
      <c r="L16" s="13"/>
    </row>
    <row r="17" spans="1:12" x14ac:dyDescent="0.25">
      <c r="A17" s="584"/>
      <c r="B17" s="532"/>
      <c r="C17" s="689"/>
      <c r="D17" t="s">
        <v>71</v>
      </c>
      <c r="E17" t="s">
        <v>72</v>
      </c>
      <c r="F17">
        <f>12*26</f>
        <v>312</v>
      </c>
      <c r="G17" s="12">
        <f>F17/8</f>
        <v>39</v>
      </c>
      <c r="H17" s="50">
        <f>G17/5</f>
        <v>7.8</v>
      </c>
      <c r="I17" s="12"/>
      <c r="J17" s="12"/>
      <c r="K17" s="12"/>
      <c r="L17" s="13"/>
    </row>
    <row r="18" spans="1:12" x14ac:dyDescent="0.25">
      <c r="A18" s="584"/>
      <c r="B18" s="532"/>
      <c r="C18" s="689"/>
      <c r="D18" t="s">
        <v>53</v>
      </c>
      <c r="E18" t="s">
        <v>73</v>
      </c>
      <c r="F18">
        <f>14*26</f>
        <v>364</v>
      </c>
      <c r="G18" s="12">
        <f>F18/8</f>
        <v>45.5</v>
      </c>
      <c r="H18" s="50">
        <f>G18/8</f>
        <v>5.6875</v>
      </c>
      <c r="I18" s="12"/>
      <c r="J18" s="12"/>
      <c r="K18" s="12"/>
      <c r="L18" s="13"/>
    </row>
    <row r="19" spans="1:12" x14ac:dyDescent="0.25">
      <c r="A19" s="584"/>
      <c r="B19" s="532"/>
      <c r="C19" s="689"/>
      <c r="G19" s="12"/>
      <c r="H19" s="12"/>
      <c r="I19" s="12"/>
      <c r="J19" s="12"/>
      <c r="K19" s="12"/>
      <c r="L19" s="13"/>
    </row>
    <row r="20" spans="1:12" x14ac:dyDescent="0.25">
      <c r="A20" s="584"/>
      <c r="B20" s="532"/>
      <c r="C20" s="689"/>
      <c r="D20" t="s">
        <v>74</v>
      </c>
      <c r="G20" s="12"/>
      <c r="H20" s="12"/>
      <c r="I20" s="12"/>
      <c r="J20" s="12"/>
      <c r="K20" s="12"/>
      <c r="L20" s="13"/>
    </row>
    <row r="21" spans="1:12" ht="15.75" thickBot="1" x14ac:dyDescent="0.3">
      <c r="A21" s="584"/>
      <c r="B21" s="532"/>
      <c r="C21" s="689"/>
      <c r="G21" s="12"/>
      <c r="H21" s="12"/>
      <c r="I21" s="12"/>
      <c r="J21" s="12"/>
      <c r="K21" s="12"/>
      <c r="L21" s="13"/>
    </row>
    <row r="22" spans="1:12" x14ac:dyDescent="0.25">
      <c r="A22" s="584"/>
      <c r="B22" s="532"/>
      <c r="C22" s="688" t="s">
        <v>14</v>
      </c>
      <c r="D22" s="8"/>
      <c r="E22" s="9"/>
      <c r="F22" s="9"/>
      <c r="G22" s="9"/>
      <c r="H22" s="9"/>
      <c r="I22" s="9"/>
      <c r="J22" s="9"/>
      <c r="K22" s="9"/>
      <c r="L22" s="10"/>
    </row>
    <row r="23" spans="1:12" x14ac:dyDescent="0.25">
      <c r="A23" s="584"/>
      <c r="B23" s="532"/>
      <c r="C23" s="689"/>
      <c r="D23" s="11" t="s">
        <v>65</v>
      </c>
      <c r="E23" s="12"/>
      <c r="F23" s="12"/>
      <c r="G23" s="12"/>
      <c r="H23" s="12"/>
      <c r="I23" s="12"/>
      <c r="J23" s="12"/>
      <c r="K23" s="12"/>
      <c r="L23" s="13"/>
    </row>
    <row r="24" spans="1:12" ht="15.75" thickBot="1" x14ac:dyDescent="0.3">
      <c r="A24" s="584"/>
      <c r="B24" s="532"/>
      <c r="C24" s="689"/>
      <c r="D24" s="11"/>
      <c r="E24" s="12"/>
      <c r="F24" s="12"/>
      <c r="G24" s="12"/>
      <c r="H24" s="12"/>
      <c r="I24" s="12"/>
      <c r="J24" s="12"/>
      <c r="K24" s="12"/>
      <c r="L24" s="13"/>
    </row>
    <row r="25" spans="1:12" x14ac:dyDescent="0.25">
      <c r="A25" s="584"/>
      <c r="B25" s="532"/>
      <c r="C25" s="688" t="s">
        <v>19</v>
      </c>
      <c r="D25" s="707" t="s">
        <v>75</v>
      </c>
      <c r="E25" s="708"/>
      <c r="F25" s="708"/>
      <c r="G25" s="708"/>
      <c r="H25" s="708"/>
      <c r="I25" s="708"/>
      <c r="J25" s="708"/>
      <c r="K25" s="708"/>
      <c r="L25" s="709"/>
    </row>
    <row r="26" spans="1:12" x14ac:dyDescent="0.25">
      <c r="A26" s="584"/>
      <c r="B26" s="532"/>
      <c r="C26" s="689"/>
      <c r="D26" s="710"/>
      <c r="E26" s="711"/>
      <c r="F26" s="711"/>
      <c r="G26" s="711"/>
      <c r="H26" s="711"/>
      <c r="I26" s="711"/>
      <c r="J26" s="711"/>
      <c r="K26" s="711"/>
      <c r="L26" s="712"/>
    </row>
    <row r="27" spans="1:12" x14ac:dyDescent="0.25">
      <c r="A27" s="584"/>
      <c r="B27" s="532"/>
      <c r="C27" s="689"/>
      <c r="D27" s="710"/>
      <c r="E27" s="711"/>
      <c r="F27" s="711"/>
      <c r="G27" s="711"/>
      <c r="H27" s="711"/>
      <c r="I27" s="711"/>
      <c r="J27" s="711"/>
      <c r="K27" s="711"/>
      <c r="L27" s="712"/>
    </row>
    <row r="28" spans="1:12" x14ac:dyDescent="0.25">
      <c r="A28" s="584"/>
      <c r="B28" s="532"/>
      <c r="C28" s="689"/>
      <c r="D28" s="710"/>
      <c r="E28" s="711"/>
      <c r="F28" s="711"/>
      <c r="G28" s="711"/>
      <c r="H28" s="711"/>
      <c r="I28" s="711"/>
      <c r="J28" s="711"/>
      <c r="K28" s="711"/>
      <c r="L28" s="712"/>
    </row>
    <row r="29" spans="1:12" ht="103.5" customHeight="1" thickBot="1" x14ac:dyDescent="0.3">
      <c r="A29" s="584"/>
      <c r="B29" s="532"/>
      <c r="C29" s="693"/>
      <c r="D29" s="713"/>
      <c r="E29" s="714"/>
      <c r="F29" s="714"/>
      <c r="G29" s="714"/>
      <c r="H29" s="714"/>
      <c r="I29" s="714"/>
      <c r="J29" s="714"/>
      <c r="K29" s="714"/>
      <c r="L29" s="715"/>
    </row>
    <row r="30" spans="1:12" x14ac:dyDescent="0.25">
      <c r="A30" s="584"/>
      <c r="B30" s="532"/>
      <c r="C30" s="29" t="s">
        <v>15</v>
      </c>
      <c r="D30" s="21">
        <v>103700</v>
      </c>
      <c r="E30" s="22">
        <f>D30/D31</f>
        <v>0.22962188781520421</v>
      </c>
      <c r="F30" s="694" t="s">
        <v>78</v>
      </c>
      <c r="G30" s="695"/>
      <c r="H30" s="696"/>
      <c r="I30" s="696"/>
      <c r="J30" s="696"/>
      <c r="K30" s="696"/>
      <c r="L30" s="697"/>
    </row>
    <row r="31" spans="1:12" ht="15.75" thickBot="1" x14ac:dyDescent="0.3">
      <c r="A31" s="584"/>
      <c r="B31" s="532"/>
      <c r="C31" s="30" t="s">
        <v>16</v>
      </c>
      <c r="D31" s="16">
        <v>451612</v>
      </c>
      <c r="E31" s="1"/>
      <c r="F31" s="698"/>
      <c r="G31" s="699"/>
      <c r="H31" s="699"/>
      <c r="I31" s="699"/>
      <c r="J31" s="699"/>
      <c r="K31" s="699"/>
      <c r="L31" s="700"/>
    </row>
    <row r="32" spans="1:12" x14ac:dyDescent="0.25">
      <c r="A32" s="584"/>
      <c r="B32" s="532"/>
      <c r="C32" s="31" t="s">
        <v>17</v>
      </c>
      <c r="D32" s="38">
        <v>7075</v>
      </c>
      <c r="E32" s="701" t="s">
        <v>77</v>
      </c>
      <c r="F32" s="702"/>
      <c r="G32" s="703"/>
      <c r="H32" s="33"/>
      <c r="I32" s="33"/>
      <c r="J32" s="33"/>
      <c r="K32" s="33"/>
      <c r="L32" s="34"/>
    </row>
    <row r="33" spans="1:12" ht="15.75" thickBot="1" x14ac:dyDescent="0.3">
      <c r="A33" s="585"/>
      <c r="B33" s="533"/>
      <c r="C33" s="32" t="s">
        <v>18</v>
      </c>
      <c r="D33" s="27">
        <v>85.8</v>
      </c>
      <c r="E33" s="704"/>
      <c r="F33" s="705"/>
      <c r="G33" s="706"/>
      <c r="H33" s="35"/>
      <c r="I33" s="35"/>
      <c r="J33" s="35"/>
      <c r="K33" s="35"/>
      <c r="L33" s="36"/>
    </row>
  </sheetData>
  <mergeCells count="15">
    <mergeCell ref="A1:L2"/>
    <mergeCell ref="A4:A33"/>
    <mergeCell ref="B4:B33"/>
    <mergeCell ref="C9:L9"/>
    <mergeCell ref="E10:L10"/>
    <mergeCell ref="E11:L11"/>
    <mergeCell ref="C12:L12"/>
    <mergeCell ref="D13:L13"/>
    <mergeCell ref="C14:C21"/>
    <mergeCell ref="C22:C24"/>
    <mergeCell ref="L4:L8"/>
    <mergeCell ref="C25:C29"/>
    <mergeCell ref="F30:L31"/>
    <mergeCell ref="E32:G33"/>
    <mergeCell ref="D25:L29"/>
  </mergeCells>
  <hyperlinks>
    <hyperlink ref="E32" r:id="rId1" xr:uid="{F4E9EEDB-993A-4FC8-82F2-B8ECABBEC1CB}"/>
    <hyperlink ref="L4:L8" r:id="rId2" display="Adopted OPM Pay Scale for RUS" xr:uid="{4B2ABE71-C0BA-47AC-A5F4-D57FBBDA17BB}"/>
  </hyperlinks>
  <printOptions horizontalCentered="1" verticalCentered="1"/>
  <pageMargins left="0.2" right="0.2" top="0.5" bottom="0.5" header="0.3" footer="0.3"/>
  <pageSetup scale="59" orientation="landscape" r:id="rId3"/>
  <legacy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B3ABB-A29D-4611-A35F-739EA2F7F18F}">
  <dimension ref="A1:L30"/>
  <sheetViews>
    <sheetView workbookViewId="0">
      <selection activeCell="G15" sqref="G15"/>
    </sheetView>
  </sheetViews>
  <sheetFormatPr defaultRowHeight="15" x14ac:dyDescent="0.25"/>
  <cols>
    <col min="1" max="1" width="17" bestFit="1" customWidth="1"/>
    <col min="2" max="2" width="11.85546875" customWidth="1"/>
    <col min="3" max="3" width="24.42578125" bestFit="1" customWidth="1"/>
    <col min="4" max="4" width="17.140625" customWidth="1"/>
    <col min="5" max="5" width="16.85546875" bestFit="1" customWidth="1"/>
    <col min="6" max="6" width="23.140625" bestFit="1" customWidth="1"/>
    <col min="7" max="7" width="22.85546875" bestFit="1" customWidth="1"/>
    <col min="8" max="8" width="21.28515625" bestFit="1" customWidth="1"/>
    <col min="9" max="9" width="29" bestFit="1" customWidth="1"/>
    <col min="10" max="10" width="22.85546875"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497" t="s">
        <v>324</v>
      </c>
      <c r="B4" s="408">
        <v>8</v>
      </c>
      <c r="C4" s="58" t="s">
        <v>29</v>
      </c>
      <c r="D4" s="151" t="s">
        <v>325</v>
      </c>
      <c r="E4" s="59"/>
      <c r="F4" s="59"/>
      <c r="G4" s="59"/>
      <c r="H4" s="59"/>
      <c r="I4" s="716" t="s">
        <v>326</v>
      </c>
      <c r="J4" s="137">
        <v>13842.48</v>
      </c>
      <c r="K4" s="60">
        <f>J4/2088</f>
        <v>6.6295402298850572</v>
      </c>
      <c r="L4" s="61"/>
    </row>
    <row r="5" spans="1:12" x14ac:dyDescent="0.25">
      <c r="A5" s="498"/>
      <c r="B5" s="409"/>
      <c r="C5" s="62" t="s">
        <v>327</v>
      </c>
      <c r="D5" s="63" t="s">
        <v>328</v>
      </c>
      <c r="E5" s="63" t="s">
        <v>329</v>
      </c>
      <c r="F5" s="63" t="s">
        <v>330</v>
      </c>
      <c r="G5" s="63" t="s">
        <v>331</v>
      </c>
      <c r="H5" s="138">
        <v>24.95</v>
      </c>
      <c r="I5" s="717"/>
      <c r="J5" s="64"/>
      <c r="K5" s="64">
        <f t="shared" ref="K5:K8" si="0">J5/2088</f>
        <v>0</v>
      </c>
      <c r="L5" s="65"/>
    </row>
    <row r="6" spans="1:12" x14ac:dyDescent="0.25">
      <c r="A6" s="498"/>
      <c r="B6" s="409"/>
      <c r="C6" s="62" t="s">
        <v>327</v>
      </c>
      <c r="D6" s="63" t="s">
        <v>328</v>
      </c>
      <c r="E6" s="63" t="s">
        <v>329</v>
      </c>
      <c r="F6" s="63" t="s">
        <v>330</v>
      </c>
      <c r="G6" s="63" t="s">
        <v>331</v>
      </c>
      <c r="H6" s="138">
        <v>24.95</v>
      </c>
      <c r="I6" s="717"/>
      <c r="J6" s="64"/>
      <c r="K6" s="64">
        <f t="shared" si="0"/>
        <v>0</v>
      </c>
      <c r="L6" s="65"/>
    </row>
    <row r="7" spans="1:12" x14ac:dyDescent="0.25">
      <c r="A7" s="498"/>
      <c r="B7" s="409"/>
      <c r="C7" s="62" t="s">
        <v>133</v>
      </c>
      <c r="D7" s="63" t="s">
        <v>328</v>
      </c>
      <c r="E7" s="63" t="s">
        <v>332</v>
      </c>
      <c r="F7" s="63" t="s">
        <v>333</v>
      </c>
      <c r="G7" s="63" t="s">
        <v>334</v>
      </c>
      <c r="H7" s="138">
        <v>19.53</v>
      </c>
      <c r="I7" s="718"/>
      <c r="J7" s="64"/>
      <c r="K7" s="64">
        <f t="shared" si="0"/>
        <v>0</v>
      </c>
      <c r="L7" s="65"/>
    </row>
    <row r="8" spans="1:12" ht="15" customHeight="1" thickBot="1" x14ac:dyDescent="0.3">
      <c r="A8" s="498"/>
      <c r="B8" s="409"/>
      <c r="C8" s="62" t="s">
        <v>130</v>
      </c>
      <c r="D8" s="63" t="s">
        <v>88</v>
      </c>
      <c r="E8" s="63" t="s">
        <v>335</v>
      </c>
      <c r="F8" s="63" t="s">
        <v>336</v>
      </c>
      <c r="G8" s="63" t="s">
        <v>337</v>
      </c>
      <c r="H8" s="138">
        <v>17.100000000000001</v>
      </c>
      <c r="I8" s="139" t="s">
        <v>338</v>
      </c>
      <c r="J8" s="64"/>
      <c r="K8" s="64">
        <f t="shared" si="0"/>
        <v>0</v>
      </c>
      <c r="L8" s="65"/>
    </row>
    <row r="9" spans="1:12" x14ac:dyDescent="0.25">
      <c r="A9" s="498"/>
      <c r="B9" s="409"/>
      <c r="C9" s="390" t="s">
        <v>20</v>
      </c>
      <c r="D9" s="390"/>
      <c r="E9" s="390"/>
      <c r="F9" s="390"/>
      <c r="G9" s="390"/>
      <c r="H9" s="390"/>
      <c r="I9" s="390"/>
      <c r="J9" s="390"/>
      <c r="K9" s="390"/>
      <c r="L9" s="391"/>
    </row>
    <row r="10" spans="1:12" x14ac:dyDescent="0.25">
      <c r="A10" s="498"/>
      <c r="B10" s="409"/>
      <c r="C10" s="62" t="s">
        <v>21</v>
      </c>
      <c r="D10" s="66">
        <v>75</v>
      </c>
      <c r="E10" s="392" t="s">
        <v>26</v>
      </c>
      <c r="F10" s="393"/>
      <c r="G10" s="393"/>
      <c r="H10" s="393"/>
      <c r="I10" s="393"/>
      <c r="J10" s="393"/>
      <c r="K10" s="393"/>
      <c r="L10" s="394"/>
    </row>
    <row r="11" spans="1:12" ht="15.75" thickBot="1" x14ac:dyDescent="0.3">
      <c r="A11" s="498"/>
      <c r="B11" s="409"/>
      <c r="C11" s="67" t="s">
        <v>22</v>
      </c>
      <c r="D11" s="68">
        <v>0.57499999999999996</v>
      </c>
      <c r="E11" s="395" t="s">
        <v>25</v>
      </c>
      <c r="F11" s="396"/>
      <c r="G11" s="396"/>
      <c r="H11" s="396"/>
      <c r="I11" s="396"/>
      <c r="J11" s="396"/>
      <c r="K11" s="396"/>
      <c r="L11" s="397"/>
    </row>
    <row r="12" spans="1:12" ht="15.75" thickBot="1" x14ac:dyDescent="0.3">
      <c r="A12" s="498"/>
      <c r="B12" s="409"/>
      <c r="C12" s="398" t="s">
        <v>11</v>
      </c>
      <c r="D12" s="398"/>
      <c r="E12" s="398"/>
      <c r="F12" s="398"/>
      <c r="G12" s="398"/>
      <c r="H12" s="398"/>
      <c r="I12" s="398"/>
      <c r="J12" s="398"/>
      <c r="K12" s="398"/>
      <c r="L12" s="399"/>
    </row>
    <row r="13" spans="1:12" ht="15.75" thickBot="1" x14ac:dyDescent="0.3">
      <c r="A13" s="498"/>
      <c r="B13" s="409"/>
      <c r="C13" s="69" t="s">
        <v>12</v>
      </c>
      <c r="D13" s="140">
        <v>10</v>
      </c>
      <c r="E13" s="719" t="s">
        <v>339</v>
      </c>
      <c r="F13" s="719"/>
      <c r="G13" s="719"/>
      <c r="H13" s="719"/>
      <c r="I13" s="719"/>
      <c r="J13" s="719"/>
      <c r="K13" s="719"/>
      <c r="L13" s="720"/>
    </row>
    <row r="14" spans="1:12" x14ac:dyDescent="0.25">
      <c r="A14" s="498"/>
      <c r="B14" s="409"/>
      <c r="C14" s="365" t="s">
        <v>13</v>
      </c>
      <c r="D14" s="141" t="s">
        <v>340</v>
      </c>
      <c r="E14" s="71"/>
      <c r="F14" s="71"/>
      <c r="G14" s="71"/>
      <c r="H14" s="71"/>
      <c r="I14" s="721" t="s">
        <v>341</v>
      </c>
      <c r="J14" s="71"/>
      <c r="K14" s="71"/>
      <c r="L14" s="72"/>
    </row>
    <row r="15" spans="1:12" x14ac:dyDescent="0.25">
      <c r="A15" s="498"/>
      <c r="B15" s="409"/>
      <c r="C15" s="366"/>
      <c r="D15" s="141" t="s">
        <v>342</v>
      </c>
      <c r="E15" s="74"/>
      <c r="F15" s="74"/>
      <c r="G15" s="74"/>
      <c r="H15" s="74"/>
      <c r="I15" s="722"/>
      <c r="J15" s="74"/>
      <c r="K15" s="74"/>
      <c r="L15" s="75"/>
    </row>
    <row r="16" spans="1:12" x14ac:dyDescent="0.25">
      <c r="A16" s="498"/>
      <c r="B16" s="409"/>
      <c r="C16" s="366"/>
      <c r="D16" s="141" t="s">
        <v>343</v>
      </c>
      <c r="E16" s="74"/>
      <c r="F16" s="74"/>
      <c r="G16" s="74"/>
      <c r="H16" s="74"/>
      <c r="I16" s="722"/>
      <c r="J16" s="74"/>
      <c r="K16" s="74"/>
      <c r="L16" s="75"/>
    </row>
    <row r="17" spans="1:12" ht="15.75" thickBot="1" x14ac:dyDescent="0.3">
      <c r="A17" s="498"/>
      <c r="B17" s="409"/>
      <c r="C17" s="367"/>
      <c r="D17" s="141" t="s">
        <v>344</v>
      </c>
      <c r="E17" s="77"/>
      <c r="F17" s="77"/>
      <c r="G17" s="77"/>
      <c r="H17" s="77"/>
      <c r="I17" s="723"/>
      <c r="J17" s="77"/>
      <c r="K17" s="77"/>
      <c r="L17" s="78"/>
    </row>
    <row r="18" spans="1:12" x14ac:dyDescent="0.25">
      <c r="A18" s="498"/>
      <c r="B18" s="409"/>
      <c r="C18" s="365" t="s">
        <v>14</v>
      </c>
      <c r="D18" s="142" t="s">
        <v>345</v>
      </c>
      <c r="E18" s="143"/>
      <c r="F18" s="143"/>
      <c r="G18" s="143"/>
      <c r="H18" s="143"/>
      <c r="I18" s="724" t="s">
        <v>346</v>
      </c>
      <c r="J18" s="143"/>
      <c r="K18" s="143"/>
      <c r="L18" s="144"/>
    </row>
    <row r="19" spans="1:12" x14ac:dyDescent="0.25">
      <c r="A19" s="498"/>
      <c r="B19" s="409"/>
      <c r="C19" s="366"/>
      <c r="D19" s="145"/>
      <c r="E19" s="146"/>
      <c r="F19" s="146"/>
      <c r="G19" s="146"/>
      <c r="H19" s="146"/>
      <c r="I19" s="725"/>
      <c r="J19" s="146"/>
      <c r="K19" s="146"/>
      <c r="L19" s="147"/>
    </row>
    <row r="20" spans="1:12" x14ac:dyDescent="0.25">
      <c r="A20" s="498"/>
      <c r="B20" s="409"/>
      <c r="C20" s="366"/>
      <c r="D20" s="145"/>
      <c r="E20" s="146"/>
      <c r="F20" s="146"/>
      <c r="G20" s="146"/>
      <c r="H20" s="146"/>
      <c r="I20" s="725"/>
      <c r="J20" s="146"/>
      <c r="K20" s="146"/>
      <c r="L20" s="147"/>
    </row>
    <row r="21" spans="1:12" x14ac:dyDescent="0.25">
      <c r="A21" s="498"/>
      <c r="B21" s="409"/>
      <c r="C21" s="366"/>
      <c r="D21" s="145"/>
      <c r="E21" s="146"/>
      <c r="F21" s="146"/>
      <c r="G21" s="146"/>
      <c r="H21" s="146"/>
      <c r="I21" s="725"/>
      <c r="J21" s="146"/>
      <c r="K21" s="146"/>
      <c r="L21" s="147"/>
    </row>
    <row r="22" spans="1:12" ht="15.75" thickBot="1" x14ac:dyDescent="0.3">
      <c r="A22" s="498"/>
      <c r="B22" s="409"/>
      <c r="C22" s="366"/>
      <c r="D22" s="148"/>
      <c r="E22" s="149"/>
      <c r="F22" s="149"/>
      <c r="G22" s="149"/>
      <c r="H22" s="149"/>
      <c r="I22" s="726"/>
      <c r="J22" s="149"/>
      <c r="K22" s="149"/>
      <c r="L22" s="150"/>
    </row>
    <row r="23" spans="1:12" x14ac:dyDescent="0.25">
      <c r="A23" s="498"/>
      <c r="B23" s="409"/>
      <c r="C23" s="365" t="s">
        <v>19</v>
      </c>
      <c r="D23" s="727" t="s">
        <v>347</v>
      </c>
      <c r="E23" s="728"/>
      <c r="F23" s="728"/>
      <c r="G23" s="728"/>
      <c r="H23" s="728"/>
      <c r="I23" s="728"/>
      <c r="J23" s="728"/>
      <c r="K23" s="728"/>
      <c r="L23" s="729"/>
    </row>
    <row r="24" spans="1:12" x14ac:dyDescent="0.25">
      <c r="A24" s="498"/>
      <c r="B24" s="409"/>
      <c r="C24" s="366"/>
      <c r="D24" s="730"/>
      <c r="E24" s="731"/>
      <c r="F24" s="731"/>
      <c r="G24" s="731"/>
      <c r="H24" s="731"/>
      <c r="I24" s="731"/>
      <c r="J24" s="731"/>
      <c r="K24" s="731"/>
      <c r="L24" s="732"/>
    </row>
    <row r="25" spans="1:12" x14ac:dyDescent="0.25">
      <c r="A25" s="498"/>
      <c r="B25" s="409"/>
      <c r="C25" s="366"/>
      <c r="D25" s="730"/>
      <c r="E25" s="731"/>
      <c r="F25" s="731"/>
      <c r="G25" s="731"/>
      <c r="H25" s="731"/>
      <c r="I25" s="731"/>
      <c r="J25" s="731"/>
      <c r="K25" s="731"/>
      <c r="L25" s="732"/>
    </row>
    <row r="26" spans="1:12" ht="15.75" thickBot="1" x14ac:dyDescent="0.3">
      <c r="A26" s="498"/>
      <c r="B26" s="409"/>
      <c r="C26" s="367"/>
      <c r="D26" s="733"/>
      <c r="E26" s="734"/>
      <c r="F26" s="734"/>
      <c r="G26" s="734"/>
      <c r="H26" s="734"/>
      <c r="I26" s="734"/>
      <c r="J26" s="734"/>
      <c r="K26" s="734"/>
      <c r="L26" s="735"/>
    </row>
    <row r="27" spans="1:12" x14ac:dyDescent="0.25">
      <c r="A27" s="498"/>
      <c r="B27" s="409"/>
      <c r="C27" s="79" t="s">
        <v>15</v>
      </c>
      <c r="D27" s="80">
        <v>139000</v>
      </c>
      <c r="E27" s="81">
        <f>D27/D28</f>
        <v>0.20731013415605529</v>
      </c>
      <c r="F27" s="368" t="s">
        <v>23</v>
      </c>
      <c r="G27" s="369"/>
      <c r="H27" s="370"/>
      <c r="I27" s="370"/>
      <c r="J27" s="370"/>
      <c r="K27" s="370"/>
      <c r="L27" s="371"/>
    </row>
    <row r="28" spans="1:12" ht="15.75" thickBot="1" x14ac:dyDescent="0.3">
      <c r="A28" s="498"/>
      <c r="B28" s="409"/>
      <c r="C28" s="82" t="s">
        <v>16</v>
      </c>
      <c r="D28" s="83">
        <v>670493.03</v>
      </c>
      <c r="E28" s="84"/>
      <c r="F28" s="372"/>
      <c r="G28" s="373"/>
      <c r="H28" s="373"/>
      <c r="I28" s="373"/>
      <c r="J28" s="373"/>
      <c r="K28" s="373"/>
      <c r="L28" s="374"/>
    </row>
    <row r="29" spans="1:12" x14ac:dyDescent="0.25">
      <c r="A29" s="498"/>
      <c r="B29" s="409"/>
      <c r="C29" s="85" t="s">
        <v>17</v>
      </c>
      <c r="D29" s="86">
        <v>4045</v>
      </c>
      <c r="E29" s="375" t="s">
        <v>348</v>
      </c>
      <c r="F29" s="376"/>
      <c r="G29" s="376"/>
      <c r="H29" s="376"/>
      <c r="I29" s="376"/>
      <c r="J29" s="376"/>
      <c r="K29" s="376"/>
      <c r="L29" s="377"/>
    </row>
    <row r="30" spans="1:12" ht="15.75" thickBot="1" x14ac:dyDescent="0.3">
      <c r="A30" s="499"/>
      <c r="B30" s="410"/>
      <c r="C30" s="87" t="s">
        <v>18</v>
      </c>
      <c r="D30" s="88">
        <v>86.6</v>
      </c>
      <c r="E30" s="378"/>
      <c r="F30" s="379"/>
      <c r="G30" s="379"/>
      <c r="H30" s="379"/>
      <c r="I30" s="379"/>
      <c r="J30" s="379"/>
      <c r="K30" s="379"/>
      <c r="L30" s="380"/>
    </row>
  </sheetData>
  <mergeCells count="17">
    <mergeCell ref="D23:L26"/>
    <mergeCell ref="A1:L2"/>
    <mergeCell ref="A4:A30"/>
    <mergeCell ref="B4:B30"/>
    <mergeCell ref="I4:I7"/>
    <mergeCell ref="C9:L9"/>
    <mergeCell ref="E10:L10"/>
    <mergeCell ref="E11:L11"/>
    <mergeCell ref="C12:L12"/>
    <mergeCell ref="E13:L13"/>
    <mergeCell ref="F27:L28"/>
    <mergeCell ref="E29:L30"/>
    <mergeCell ref="C14:C17"/>
    <mergeCell ref="I14:I17"/>
    <mergeCell ref="C18:C22"/>
    <mergeCell ref="I18:I22"/>
    <mergeCell ref="C23:C26"/>
  </mergeCells>
  <hyperlinks>
    <hyperlink ref="E29" r:id="rId1" xr:uid="{E5CCADB1-233B-4ADE-9522-59B2BFCE1DDB}"/>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2D339-63C9-476B-841F-424245B9FFBC}">
  <dimension ref="A1:L43"/>
  <sheetViews>
    <sheetView topLeftCell="B22" workbookViewId="0">
      <selection activeCell="D44" sqref="D44"/>
    </sheetView>
  </sheetViews>
  <sheetFormatPr defaultRowHeight="15" x14ac:dyDescent="0.25"/>
  <cols>
    <col min="1" max="1" width="7.140625" bestFit="1" customWidth="1"/>
    <col min="2" max="2" width="5.7109375" bestFit="1" customWidth="1"/>
    <col min="3" max="3" width="23.85546875" bestFit="1" customWidth="1"/>
    <col min="4" max="4" width="15.28515625" bestFit="1" customWidth="1"/>
    <col min="5" max="5" width="16.85546875" bestFit="1" customWidth="1"/>
    <col min="6" max="6" width="23.140625" bestFit="1" customWidth="1"/>
    <col min="7" max="7" width="22.85546875" bestFit="1" customWidth="1"/>
    <col min="8" max="8" width="21.28515625" bestFit="1" customWidth="1"/>
    <col min="9" max="9" width="32.7109375" bestFit="1" customWidth="1"/>
    <col min="10" max="10" width="41.85546875" bestFit="1" customWidth="1"/>
    <col min="11" max="11" width="15.140625" bestFit="1" customWidth="1"/>
    <col min="12" max="12" width="48.42578125" bestFit="1" customWidth="1"/>
  </cols>
  <sheetData>
    <row r="1" spans="1:12"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31" t="s">
        <v>84</v>
      </c>
      <c r="B4" s="531">
        <v>5</v>
      </c>
      <c r="C4" s="24" t="s">
        <v>29</v>
      </c>
      <c r="D4" s="2" t="s">
        <v>30</v>
      </c>
      <c r="E4" s="2">
        <v>18</v>
      </c>
      <c r="F4" s="42">
        <v>92844.800000000003</v>
      </c>
      <c r="G4" s="39">
        <v>45.72</v>
      </c>
      <c r="H4" s="39"/>
      <c r="I4" s="2" t="s">
        <v>85</v>
      </c>
      <c r="J4" s="3">
        <v>28707.46</v>
      </c>
      <c r="K4" s="3">
        <f>J4/2088</f>
        <v>13.748783524904214</v>
      </c>
      <c r="L4" s="4"/>
    </row>
    <row r="5" spans="1:12" x14ac:dyDescent="0.25">
      <c r="A5" s="532"/>
      <c r="B5" s="532"/>
      <c r="C5" s="25" t="s">
        <v>86</v>
      </c>
      <c r="D5" s="5" t="s">
        <v>30</v>
      </c>
      <c r="E5" s="5">
        <v>8</v>
      </c>
      <c r="F5" s="39">
        <v>59326.400000000001</v>
      </c>
      <c r="G5" s="43"/>
      <c r="H5" s="40">
        <v>29.6</v>
      </c>
      <c r="I5" s="2" t="s">
        <v>85</v>
      </c>
      <c r="J5" s="6">
        <v>23563.08</v>
      </c>
      <c r="K5" s="6">
        <f t="shared" ref="K5:K9" si="0">J5/2088</f>
        <v>11.285</v>
      </c>
      <c r="L5" s="7"/>
    </row>
    <row r="6" spans="1:12" x14ac:dyDescent="0.25">
      <c r="A6" s="532"/>
      <c r="B6" s="532"/>
      <c r="C6" s="25" t="s">
        <v>86</v>
      </c>
      <c r="D6" s="5" t="s">
        <v>30</v>
      </c>
      <c r="E6" s="5">
        <v>4</v>
      </c>
      <c r="F6" s="40">
        <v>54086.400000000001</v>
      </c>
      <c r="G6" s="43"/>
      <c r="H6" s="40">
        <v>26.58</v>
      </c>
      <c r="I6" s="2" t="s">
        <v>85</v>
      </c>
      <c r="J6" s="6">
        <v>22760.31</v>
      </c>
      <c r="K6" s="6">
        <f t="shared" si="0"/>
        <v>10.900531609195403</v>
      </c>
      <c r="L6" s="7"/>
    </row>
    <row r="7" spans="1:12" x14ac:dyDescent="0.25">
      <c r="A7" s="532"/>
      <c r="B7" s="532"/>
      <c r="C7" s="25" t="s">
        <v>87</v>
      </c>
      <c r="D7" s="5" t="s">
        <v>88</v>
      </c>
      <c r="E7" s="5">
        <v>5</v>
      </c>
      <c r="F7" s="40">
        <v>32652</v>
      </c>
      <c r="G7" s="43"/>
      <c r="H7" s="40">
        <v>21.41</v>
      </c>
      <c r="I7" s="5" t="s">
        <v>89</v>
      </c>
      <c r="J7" s="6">
        <v>4946.78</v>
      </c>
      <c r="K7" s="6">
        <f t="shared" si="0"/>
        <v>2.3691475095785441</v>
      </c>
      <c r="L7" s="7" t="s">
        <v>90</v>
      </c>
    </row>
    <row r="8" spans="1:12" x14ac:dyDescent="0.25">
      <c r="A8" s="532"/>
      <c r="B8" s="532"/>
      <c r="C8" s="25"/>
      <c r="D8" s="5"/>
      <c r="E8" s="5"/>
      <c r="F8" s="5"/>
      <c r="G8" s="5"/>
      <c r="H8" s="5"/>
      <c r="I8" s="5"/>
      <c r="J8" s="6"/>
      <c r="K8" s="6">
        <f t="shared" si="0"/>
        <v>0</v>
      </c>
      <c r="L8" s="7"/>
    </row>
    <row r="9" spans="1:12" ht="15.75" thickBot="1" x14ac:dyDescent="0.3">
      <c r="A9" s="532"/>
      <c r="B9" s="532"/>
      <c r="C9" s="25"/>
      <c r="D9" s="5"/>
      <c r="E9" s="5"/>
      <c r="F9" s="5"/>
      <c r="G9" s="5"/>
      <c r="H9" s="5"/>
      <c r="I9" s="5"/>
      <c r="J9" s="6"/>
      <c r="K9" s="6">
        <f t="shared" si="0"/>
        <v>0</v>
      </c>
      <c r="L9" s="7"/>
    </row>
    <row r="10" spans="1:12" x14ac:dyDescent="0.25">
      <c r="A10" s="532"/>
      <c r="B10" s="532"/>
      <c r="C10" s="455" t="s">
        <v>20</v>
      </c>
      <c r="D10" s="455"/>
      <c r="E10" s="455"/>
      <c r="F10" s="455"/>
      <c r="G10" s="455"/>
      <c r="H10" s="455"/>
      <c r="I10" s="455"/>
      <c r="J10" s="455"/>
      <c r="K10" s="455"/>
      <c r="L10" s="456"/>
    </row>
    <row r="11" spans="1:12" x14ac:dyDescent="0.25">
      <c r="A11" s="532"/>
      <c r="B11" s="532"/>
      <c r="C11" s="25" t="s">
        <v>21</v>
      </c>
      <c r="D11" s="23">
        <v>75</v>
      </c>
      <c r="E11" s="411" t="s">
        <v>26</v>
      </c>
      <c r="F11" s="412"/>
      <c r="G11" s="412"/>
      <c r="H11" s="412"/>
      <c r="I11" s="412"/>
      <c r="J11" s="412"/>
      <c r="K11" s="412"/>
      <c r="L11" s="413"/>
    </row>
    <row r="12" spans="1:12" ht="15.75" thickBot="1" x14ac:dyDescent="0.3">
      <c r="A12" s="532"/>
      <c r="B12" s="532"/>
      <c r="C12" s="26" t="s">
        <v>22</v>
      </c>
      <c r="D12" s="37">
        <v>0.57499999999999996</v>
      </c>
      <c r="E12" s="414" t="s">
        <v>25</v>
      </c>
      <c r="F12" s="415"/>
      <c r="G12" s="415"/>
      <c r="H12" s="415"/>
      <c r="I12" s="415"/>
      <c r="J12" s="415"/>
      <c r="K12" s="415"/>
      <c r="L12" s="416"/>
    </row>
    <row r="13" spans="1:12" ht="15.75" thickBot="1" x14ac:dyDescent="0.3">
      <c r="A13" s="532"/>
      <c r="B13" s="532"/>
      <c r="C13" s="540" t="s">
        <v>11</v>
      </c>
      <c r="D13" s="540"/>
      <c r="E13" s="540"/>
      <c r="F13" s="540"/>
      <c r="G13" s="540"/>
      <c r="H13" s="540"/>
      <c r="I13" s="540"/>
      <c r="J13" s="540"/>
      <c r="K13" s="540"/>
      <c r="L13" s="541"/>
    </row>
    <row r="14" spans="1:12" ht="15.75" thickBot="1" x14ac:dyDescent="0.3">
      <c r="A14" s="532"/>
      <c r="B14" s="532"/>
      <c r="C14" s="44" t="s">
        <v>12</v>
      </c>
      <c r="D14" s="542">
        <v>11</v>
      </c>
      <c r="E14" s="543"/>
      <c r="F14" s="543"/>
      <c r="G14" s="543"/>
      <c r="H14" s="543"/>
      <c r="I14" s="543"/>
      <c r="J14" s="543"/>
      <c r="K14" s="543"/>
      <c r="L14" s="544"/>
    </row>
    <row r="15" spans="1:12" x14ac:dyDescent="0.25">
      <c r="A15" s="532"/>
      <c r="B15" s="532"/>
      <c r="C15" s="545" t="s">
        <v>13</v>
      </c>
      <c r="D15" s="8"/>
      <c r="E15" s="9"/>
      <c r="F15" s="9"/>
      <c r="G15" s="9"/>
      <c r="H15" s="9"/>
      <c r="I15" s="9"/>
      <c r="J15" s="9"/>
      <c r="K15" s="9"/>
      <c r="L15" s="10"/>
    </row>
    <row r="16" spans="1:12" x14ac:dyDescent="0.25">
      <c r="A16" s="532"/>
      <c r="B16" s="532"/>
      <c r="C16" s="546"/>
      <c r="D16" s="11"/>
      <c r="L16" s="13"/>
    </row>
    <row r="17" spans="1:12" x14ac:dyDescent="0.25">
      <c r="A17" s="532"/>
      <c r="B17" s="532"/>
      <c r="C17" s="546"/>
      <c r="D17" s="11"/>
      <c r="L17" s="13"/>
    </row>
    <row r="18" spans="1:12" x14ac:dyDescent="0.25">
      <c r="A18" s="532"/>
      <c r="B18" s="532"/>
      <c r="C18" s="546"/>
      <c r="D18" s="11"/>
      <c r="L18" s="13"/>
    </row>
    <row r="19" spans="1:12" ht="15.75" thickBot="1" x14ac:dyDescent="0.3">
      <c r="A19" s="532"/>
      <c r="B19" s="532"/>
      <c r="C19" s="546"/>
      <c r="D19" s="11"/>
      <c r="L19" s="13"/>
    </row>
    <row r="20" spans="1:12" x14ac:dyDescent="0.25">
      <c r="A20" s="532"/>
      <c r="B20" s="532"/>
      <c r="C20" s="545" t="s">
        <v>14</v>
      </c>
      <c r="D20" s="8"/>
      <c r="E20" s="9"/>
      <c r="F20" s="9"/>
      <c r="G20" s="9"/>
      <c r="H20" s="9"/>
      <c r="I20" s="9"/>
      <c r="J20" s="9"/>
      <c r="K20" s="9"/>
      <c r="L20" s="10"/>
    </row>
    <row r="21" spans="1:12" x14ac:dyDescent="0.25">
      <c r="A21" s="532"/>
      <c r="B21" s="532"/>
      <c r="C21" s="546"/>
      <c r="D21" s="11"/>
      <c r="L21" s="13"/>
    </row>
    <row r="22" spans="1:12" x14ac:dyDescent="0.25">
      <c r="A22" s="532"/>
      <c r="B22" s="532"/>
      <c r="C22" s="546"/>
      <c r="D22" s="11"/>
      <c r="L22" s="13"/>
    </row>
    <row r="23" spans="1:12" x14ac:dyDescent="0.25">
      <c r="A23" s="532"/>
      <c r="B23" s="532"/>
      <c r="C23" s="546"/>
      <c r="D23" s="11"/>
      <c r="L23" s="13"/>
    </row>
    <row r="24" spans="1:12" x14ac:dyDescent="0.25">
      <c r="A24" s="532"/>
      <c r="B24" s="532"/>
      <c r="C24" s="546"/>
      <c r="D24" s="11"/>
      <c r="L24" s="13"/>
    </row>
    <row r="25" spans="1:12" x14ac:dyDescent="0.25">
      <c r="A25" s="532"/>
      <c r="B25" s="532"/>
      <c r="C25" s="546"/>
      <c r="D25" s="11"/>
      <c r="L25" s="13"/>
    </row>
    <row r="26" spans="1:12" x14ac:dyDescent="0.25">
      <c r="A26" s="532"/>
      <c r="B26" s="532"/>
      <c r="C26" s="546"/>
      <c r="D26" s="11"/>
      <c r="L26" s="13"/>
    </row>
    <row r="27" spans="1:12" x14ac:dyDescent="0.25">
      <c r="A27" s="532"/>
      <c r="B27" s="532"/>
      <c r="C27" s="546"/>
      <c r="D27" s="11"/>
      <c r="L27" s="13"/>
    </row>
    <row r="28" spans="1:12" ht="15.75" thickBot="1" x14ac:dyDescent="0.3">
      <c r="A28" s="532"/>
      <c r="B28" s="532"/>
      <c r="C28" s="546"/>
      <c r="D28" s="11"/>
      <c r="L28" s="13"/>
    </row>
    <row r="29" spans="1:12" x14ac:dyDescent="0.25">
      <c r="A29" s="532"/>
      <c r="B29" s="532"/>
      <c r="C29" s="545" t="s">
        <v>19</v>
      </c>
      <c r="D29" s="8"/>
      <c r="E29" s="9"/>
      <c r="F29" s="9"/>
      <c r="G29" s="9"/>
      <c r="H29" s="9"/>
      <c r="I29" s="9"/>
      <c r="J29" s="9"/>
      <c r="K29" s="9"/>
      <c r="L29" s="10"/>
    </row>
    <row r="30" spans="1:12" x14ac:dyDescent="0.25">
      <c r="A30" s="532"/>
      <c r="B30" s="532"/>
      <c r="C30" s="546"/>
      <c r="D30" s="11"/>
      <c r="L30" s="13"/>
    </row>
    <row r="31" spans="1:12" x14ac:dyDescent="0.25">
      <c r="A31" s="532"/>
      <c r="B31" s="532"/>
      <c r="C31" s="546"/>
      <c r="D31" s="11"/>
      <c r="L31" s="13"/>
    </row>
    <row r="32" spans="1:12" x14ac:dyDescent="0.25">
      <c r="A32" s="532"/>
      <c r="B32" s="532"/>
      <c r="C32" s="546"/>
      <c r="D32" s="11"/>
      <c r="L32" s="13"/>
    </row>
    <row r="33" spans="1:12" x14ac:dyDescent="0.25">
      <c r="A33" s="532"/>
      <c r="B33" s="532"/>
      <c r="C33" s="546"/>
      <c r="D33" s="11"/>
      <c r="L33" s="13"/>
    </row>
    <row r="34" spans="1:12" x14ac:dyDescent="0.25">
      <c r="A34" s="532"/>
      <c r="B34" s="532"/>
      <c r="C34" s="546"/>
      <c r="D34" s="11"/>
      <c r="L34" s="13"/>
    </row>
    <row r="35" spans="1:12" x14ac:dyDescent="0.25">
      <c r="A35" s="532"/>
      <c r="B35" s="532"/>
      <c r="C35" s="546"/>
      <c r="D35" s="11"/>
      <c r="L35" s="13"/>
    </row>
    <row r="36" spans="1:12" x14ac:dyDescent="0.25">
      <c r="A36" s="532"/>
      <c r="B36" s="532"/>
      <c r="C36" s="546"/>
      <c r="D36" s="11"/>
      <c r="L36" s="13"/>
    </row>
    <row r="37" spans="1:12" x14ac:dyDescent="0.25">
      <c r="A37" s="532"/>
      <c r="B37" s="532"/>
      <c r="C37" s="546"/>
      <c r="D37" s="11"/>
      <c r="L37" s="13"/>
    </row>
    <row r="38" spans="1:12" x14ac:dyDescent="0.25">
      <c r="A38" s="532"/>
      <c r="B38" s="532"/>
      <c r="C38" s="546"/>
      <c r="D38" s="11"/>
      <c r="L38" s="13"/>
    </row>
    <row r="39" spans="1:12" ht="15.75" thickBot="1" x14ac:dyDescent="0.3">
      <c r="A39" s="532"/>
      <c r="B39" s="532"/>
      <c r="C39" s="546"/>
      <c r="D39" s="11"/>
      <c r="L39" s="13"/>
    </row>
    <row r="40" spans="1:12" x14ac:dyDescent="0.25">
      <c r="A40" s="532"/>
      <c r="B40" s="532"/>
      <c r="C40" s="45" t="s">
        <v>15</v>
      </c>
      <c r="D40" s="21">
        <v>0</v>
      </c>
      <c r="E40" s="22"/>
      <c r="F40" s="515" t="s">
        <v>91</v>
      </c>
      <c r="G40" s="516"/>
      <c r="H40" s="517"/>
      <c r="I40" s="517"/>
      <c r="J40" s="517"/>
      <c r="K40" s="517"/>
      <c r="L40" s="518"/>
    </row>
    <row r="41" spans="1:12" ht="15.75" thickBot="1" x14ac:dyDescent="0.3">
      <c r="A41" s="532"/>
      <c r="B41" s="532"/>
      <c r="C41" s="46" t="s">
        <v>16</v>
      </c>
      <c r="D41" s="16">
        <v>0</v>
      </c>
      <c r="E41" s="1"/>
      <c r="F41" s="519"/>
      <c r="G41" s="520"/>
      <c r="H41" s="520"/>
      <c r="I41" s="520"/>
      <c r="J41" s="520"/>
      <c r="K41" s="520"/>
      <c r="L41" s="521"/>
    </row>
    <row r="42" spans="1:12" x14ac:dyDescent="0.25">
      <c r="A42" s="532"/>
      <c r="B42" s="532"/>
      <c r="C42" s="47" t="s">
        <v>17</v>
      </c>
      <c r="D42" s="48">
        <v>26262</v>
      </c>
      <c r="E42" s="548"/>
      <c r="F42" s="549"/>
      <c r="G42" s="549"/>
      <c r="H42" s="549"/>
      <c r="I42" s="549"/>
      <c r="J42" s="549"/>
      <c r="K42" s="549"/>
      <c r="L42" s="550"/>
    </row>
    <row r="43" spans="1:12" ht="15.75" thickBot="1" x14ac:dyDescent="0.3">
      <c r="A43" s="533"/>
      <c r="B43" s="533"/>
      <c r="C43" s="49" t="s">
        <v>18</v>
      </c>
      <c r="D43" s="27">
        <v>77</v>
      </c>
      <c r="E43" s="551"/>
      <c r="F43" s="552"/>
      <c r="G43" s="552"/>
      <c r="H43" s="552"/>
      <c r="I43" s="552"/>
      <c r="J43" s="552"/>
      <c r="K43" s="552"/>
      <c r="L43" s="553"/>
    </row>
  </sheetData>
  <mergeCells count="13">
    <mergeCell ref="C29:C39"/>
    <mergeCell ref="F40:L41"/>
    <mergeCell ref="E42:L43"/>
    <mergeCell ref="A1:L2"/>
    <mergeCell ref="A4:A43"/>
    <mergeCell ref="B4:B43"/>
    <mergeCell ref="C10:L10"/>
    <mergeCell ref="E11:L11"/>
    <mergeCell ref="E12:L12"/>
    <mergeCell ref="C13:L13"/>
    <mergeCell ref="D14:L14"/>
    <mergeCell ref="C15:C19"/>
    <mergeCell ref="C20:C28"/>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BD2F2-568D-4C79-9D55-3A33C55A7B3F}">
  <dimension ref="A1:L32"/>
  <sheetViews>
    <sheetView workbookViewId="0">
      <selection activeCell="G23" sqref="G23"/>
    </sheetView>
  </sheetViews>
  <sheetFormatPr defaultRowHeight="15" x14ac:dyDescent="0.25"/>
  <cols>
    <col min="3" max="3" width="13.85546875" customWidth="1"/>
    <col min="4" max="4" width="19.5703125" customWidth="1"/>
    <col min="5" max="5" width="16.85546875" bestFit="1" customWidth="1"/>
    <col min="7" max="7" width="22.85546875" bestFit="1" customWidth="1"/>
    <col min="8" max="8" width="21.28515625" bestFit="1" customWidth="1"/>
    <col min="10" max="10" width="41.85546875" bestFit="1" customWidth="1"/>
  </cols>
  <sheetData>
    <row r="1" spans="1:12" ht="15.75" thickBot="1" x14ac:dyDescent="0.3">
      <c r="A1" s="748" t="s">
        <v>0</v>
      </c>
      <c r="B1" s="748"/>
      <c r="C1" s="748"/>
      <c r="D1" s="748"/>
      <c r="E1" s="748"/>
      <c r="F1" s="748"/>
      <c r="G1" s="748"/>
      <c r="H1" s="748"/>
      <c r="I1" s="748"/>
      <c r="J1" s="748"/>
      <c r="K1" s="748"/>
      <c r="L1" s="748"/>
    </row>
    <row r="2" spans="1:12" ht="15.75" thickBot="1" x14ac:dyDescent="0.3">
      <c r="A2" s="748"/>
      <c r="B2" s="748"/>
      <c r="C2" s="748"/>
      <c r="D2" s="748"/>
      <c r="E2" s="748"/>
      <c r="F2" s="748"/>
      <c r="G2" s="748"/>
      <c r="H2" s="748"/>
      <c r="I2" s="748"/>
      <c r="J2" s="748"/>
      <c r="K2" s="748"/>
      <c r="L2" s="748"/>
    </row>
    <row r="3" spans="1:12" ht="15.75" thickBot="1" x14ac:dyDescent="0.3">
      <c r="A3" s="163" t="s">
        <v>1</v>
      </c>
      <c r="B3" s="164" t="s">
        <v>2</v>
      </c>
      <c r="C3" s="164" t="s">
        <v>3</v>
      </c>
      <c r="D3" s="164" t="s">
        <v>4</v>
      </c>
      <c r="E3" s="164" t="s">
        <v>5</v>
      </c>
      <c r="F3" s="164" t="s">
        <v>6</v>
      </c>
      <c r="G3" s="164" t="s">
        <v>27</v>
      </c>
      <c r="H3" s="164" t="s">
        <v>7</v>
      </c>
      <c r="I3" s="164" t="s">
        <v>8</v>
      </c>
      <c r="J3" s="164" t="s">
        <v>9</v>
      </c>
      <c r="K3" s="165" t="s">
        <v>10</v>
      </c>
      <c r="L3" s="166" t="s">
        <v>24</v>
      </c>
    </row>
    <row r="4" spans="1:12" ht="15.75" thickBot="1" x14ac:dyDescent="0.3">
      <c r="A4" s="749" t="s">
        <v>435</v>
      </c>
      <c r="B4" s="749">
        <v>1</v>
      </c>
      <c r="C4" s="167" t="s">
        <v>29</v>
      </c>
      <c r="D4" s="168" t="s">
        <v>436</v>
      </c>
      <c r="E4" s="168">
        <v>22</v>
      </c>
      <c r="F4" s="168"/>
      <c r="G4" s="168"/>
      <c r="H4" s="169">
        <v>33.01</v>
      </c>
      <c r="I4" s="169">
        <v>250</v>
      </c>
      <c r="J4" s="170">
        <v>3000</v>
      </c>
      <c r="K4" s="170">
        <f t="shared" ref="K4:K7" si="0">J4/2088</f>
        <v>1.4367816091954022</v>
      </c>
      <c r="L4" s="171"/>
    </row>
    <row r="5" spans="1:12" ht="15.75" thickBot="1" x14ac:dyDescent="0.3">
      <c r="A5" s="749"/>
      <c r="B5" s="749"/>
      <c r="C5" s="172" t="s">
        <v>316</v>
      </c>
      <c r="D5" s="173" t="s">
        <v>437</v>
      </c>
      <c r="E5" s="173">
        <v>27</v>
      </c>
      <c r="F5" s="173"/>
      <c r="G5" s="173"/>
      <c r="H5" s="174" t="s">
        <v>438</v>
      </c>
      <c r="I5" s="174" t="s">
        <v>65</v>
      </c>
      <c r="J5" s="175"/>
      <c r="K5" s="175">
        <f t="shared" si="0"/>
        <v>0</v>
      </c>
      <c r="L5" s="176"/>
    </row>
    <row r="6" spans="1:12" ht="15.75" thickBot="1" x14ac:dyDescent="0.3">
      <c r="A6" s="749"/>
      <c r="B6" s="749"/>
      <c r="C6" s="172" t="s">
        <v>439</v>
      </c>
      <c r="D6" s="173" t="s">
        <v>437</v>
      </c>
      <c r="E6" s="173">
        <v>4</v>
      </c>
      <c r="F6" s="173"/>
      <c r="G6" s="173"/>
      <c r="H6" s="174" t="s">
        <v>438</v>
      </c>
      <c r="I6" s="174" t="s">
        <v>65</v>
      </c>
      <c r="J6" s="175"/>
      <c r="K6" s="175">
        <f t="shared" si="0"/>
        <v>0</v>
      </c>
      <c r="L6" s="176"/>
    </row>
    <row r="7" spans="1:12" ht="15.75" thickBot="1" x14ac:dyDescent="0.3">
      <c r="A7" s="749"/>
      <c r="B7" s="749"/>
      <c r="C7" s="172"/>
      <c r="D7" s="173"/>
      <c r="E7" s="173"/>
      <c r="F7" s="173"/>
      <c r="G7" s="173"/>
      <c r="H7" s="173"/>
      <c r="I7" s="173"/>
      <c r="J7" s="175"/>
      <c r="K7" s="175">
        <f t="shared" si="0"/>
        <v>0</v>
      </c>
      <c r="L7" s="176"/>
    </row>
    <row r="8" spans="1:12" ht="15.75" thickBot="1" x14ac:dyDescent="0.3">
      <c r="A8" s="749"/>
      <c r="B8" s="749"/>
      <c r="C8" s="750" t="s">
        <v>20</v>
      </c>
      <c r="D8" s="750"/>
      <c r="E8" s="750"/>
      <c r="F8" s="750"/>
      <c r="G8" s="750"/>
      <c r="H8" s="750"/>
      <c r="I8" s="750"/>
      <c r="J8" s="750"/>
      <c r="K8" s="750"/>
      <c r="L8" s="750"/>
    </row>
    <row r="9" spans="1:12" ht="15.75" thickBot="1" x14ac:dyDescent="0.3">
      <c r="A9" s="749"/>
      <c r="B9" s="749"/>
      <c r="C9" s="172" t="s">
        <v>21</v>
      </c>
      <c r="D9" s="177" t="s">
        <v>440</v>
      </c>
      <c r="E9" s="751" t="s">
        <v>441</v>
      </c>
      <c r="F9" s="751"/>
      <c r="G9" s="751"/>
      <c r="H9" s="751"/>
      <c r="I9" s="751"/>
      <c r="J9" s="751"/>
      <c r="K9" s="751"/>
      <c r="L9" s="751"/>
    </row>
    <row r="10" spans="1:12" ht="15.75" thickBot="1" x14ac:dyDescent="0.3">
      <c r="A10" s="749"/>
      <c r="B10" s="749"/>
      <c r="C10" s="178" t="s">
        <v>22</v>
      </c>
      <c r="D10" s="179">
        <v>0.57499999999999996</v>
      </c>
      <c r="E10" s="752" t="s">
        <v>25</v>
      </c>
      <c r="F10" s="752"/>
      <c r="G10" s="752"/>
      <c r="H10" s="752"/>
      <c r="I10" s="752"/>
      <c r="J10" s="752"/>
      <c r="K10" s="752"/>
      <c r="L10" s="752"/>
    </row>
    <row r="11" spans="1:12" ht="15.75" thickBot="1" x14ac:dyDescent="0.3">
      <c r="A11" s="749"/>
      <c r="B11" s="749"/>
      <c r="C11" s="753" t="s">
        <v>11</v>
      </c>
      <c r="D11" s="753"/>
      <c r="E11" s="753"/>
      <c r="F11" s="753"/>
      <c r="G11" s="753"/>
      <c r="H11" s="753"/>
      <c r="I11" s="753"/>
      <c r="J11" s="753"/>
      <c r="K11" s="753"/>
      <c r="L11" s="753"/>
    </row>
    <row r="12" spans="1:12" ht="15.75" thickBot="1" x14ac:dyDescent="0.3">
      <c r="A12" s="749"/>
      <c r="B12" s="749"/>
      <c r="C12" s="180" t="s">
        <v>12</v>
      </c>
      <c r="D12" s="754">
        <v>10</v>
      </c>
      <c r="E12" s="754"/>
      <c r="F12" s="754"/>
      <c r="G12" s="754"/>
      <c r="H12" s="754"/>
      <c r="I12" s="754"/>
      <c r="J12" s="754"/>
      <c r="K12" s="754"/>
      <c r="L12" s="754"/>
    </row>
    <row r="13" spans="1:12" ht="15.75" thickBot="1" x14ac:dyDescent="0.3">
      <c r="A13" s="749"/>
      <c r="B13" s="749"/>
      <c r="C13" s="736" t="s">
        <v>13</v>
      </c>
      <c r="D13" s="181" t="s">
        <v>442</v>
      </c>
      <c r="E13" s="182"/>
      <c r="F13" s="182"/>
      <c r="G13" s="182"/>
      <c r="H13" s="182"/>
      <c r="I13" s="182"/>
      <c r="J13" s="182"/>
      <c r="K13" s="182"/>
      <c r="L13" s="183"/>
    </row>
    <row r="14" spans="1:12" ht="15.75" thickBot="1" x14ac:dyDescent="0.3">
      <c r="A14" s="749"/>
      <c r="B14" s="749"/>
      <c r="C14" s="736"/>
      <c r="D14" s="184" t="s">
        <v>443</v>
      </c>
      <c r="E14" s="185"/>
      <c r="F14" s="185"/>
      <c r="G14" s="185"/>
      <c r="H14" s="185"/>
      <c r="I14" s="185"/>
      <c r="J14" s="185"/>
      <c r="K14" s="185"/>
      <c r="L14" s="186"/>
    </row>
    <row r="15" spans="1:12" ht="15.75" thickBot="1" x14ac:dyDescent="0.3">
      <c r="A15" s="749"/>
      <c r="B15" s="749"/>
      <c r="C15" s="736"/>
      <c r="D15" s="184" t="s">
        <v>444</v>
      </c>
      <c r="E15" s="185"/>
      <c r="F15" s="185"/>
      <c r="G15" s="185"/>
      <c r="H15" s="185"/>
      <c r="I15" s="185"/>
      <c r="J15" s="185"/>
      <c r="K15" s="185"/>
      <c r="L15" s="186"/>
    </row>
    <row r="16" spans="1:12" ht="15.75" thickBot="1" x14ac:dyDescent="0.3">
      <c r="A16" s="749"/>
      <c r="B16" s="749"/>
      <c r="C16" s="736"/>
      <c r="D16" s="184" t="s">
        <v>445</v>
      </c>
      <c r="E16" s="185"/>
      <c r="F16" s="185"/>
      <c r="G16" s="185"/>
      <c r="H16" s="185"/>
      <c r="I16" s="185"/>
      <c r="J16" s="185"/>
      <c r="K16" s="185"/>
      <c r="L16" s="186"/>
    </row>
    <row r="17" spans="1:12" ht="15.75" thickBot="1" x14ac:dyDescent="0.3">
      <c r="A17" s="749"/>
      <c r="B17" s="749"/>
      <c r="C17" s="736"/>
      <c r="D17" s="184" t="s">
        <v>446</v>
      </c>
      <c r="E17" s="185"/>
      <c r="F17" s="185"/>
      <c r="G17" s="185"/>
      <c r="H17" s="185"/>
      <c r="I17" s="185"/>
      <c r="J17" s="185"/>
      <c r="K17" s="185"/>
      <c r="L17" s="186"/>
    </row>
    <row r="18" spans="1:12" ht="15.75" thickBot="1" x14ac:dyDescent="0.3">
      <c r="A18" s="749"/>
      <c r="B18" s="749"/>
      <c r="C18" s="736"/>
      <c r="D18" s="184" t="s">
        <v>447</v>
      </c>
      <c r="E18" s="185"/>
      <c r="F18" s="185"/>
      <c r="G18" s="185"/>
      <c r="H18" s="185"/>
      <c r="I18" s="185"/>
      <c r="J18" s="185"/>
      <c r="K18" s="185"/>
      <c r="L18" s="186"/>
    </row>
    <row r="19" spans="1:12" ht="15.75" thickBot="1" x14ac:dyDescent="0.3">
      <c r="A19" s="749"/>
      <c r="B19" s="749"/>
      <c r="C19" s="736"/>
      <c r="D19" s="187" t="s">
        <v>448</v>
      </c>
      <c r="E19" s="188"/>
      <c r="F19" s="188"/>
      <c r="G19" s="188"/>
      <c r="H19" s="188"/>
      <c r="I19" s="188"/>
      <c r="J19" s="188"/>
      <c r="K19" s="188"/>
      <c r="L19" s="189"/>
    </row>
    <row r="20" spans="1:12" ht="15.75" thickBot="1" x14ac:dyDescent="0.3">
      <c r="A20" s="749"/>
      <c r="B20" s="749"/>
      <c r="C20" s="755" t="s">
        <v>14</v>
      </c>
      <c r="D20" s="190" t="s">
        <v>449</v>
      </c>
      <c r="E20" s="182"/>
      <c r="F20" s="182"/>
      <c r="G20" s="182"/>
      <c r="H20" s="182"/>
      <c r="I20" s="182"/>
      <c r="J20" s="182"/>
      <c r="K20" s="182"/>
      <c r="L20" s="183"/>
    </row>
    <row r="21" spans="1:12" ht="15.75" thickBot="1" x14ac:dyDescent="0.3">
      <c r="A21" s="749"/>
      <c r="B21" s="749"/>
      <c r="C21" s="755"/>
      <c r="D21" s="184" t="s">
        <v>427</v>
      </c>
      <c r="E21" s="185"/>
      <c r="F21" s="185"/>
      <c r="G21" s="185"/>
      <c r="H21" s="185"/>
      <c r="I21" s="185"/>
      <c r="J21" s="185"/>
      <c r="K21" s="185"/>
      <c r="L21" s="186"/>
    </row>
    <row r="22" spans="1:12" ht="15.75" thickBot="1" x14ac:dyDescent="0.3">
      <c r="A22" s="749"/>
      <c r="B22" s="749"/>
      <c r="C22" s="755"/>
      <c r="D22" s="184"/>
      <c r="E22" s="185"/>
      <c r="F22" s="185"/>
      <c r="G22" s="185"/>
      <c r="H22" s="185"/>
      <c r="I22" s="185"/>
      <c r="J22" s="185"/>
      <c r="K22" s="185"/>
      <c r="L22" s="186"/>
    </row>
    <row r="23" spans="1:12" ht="15.75" thickBot="1" x14ac:dyDescent="0.3">
      <c r="A23" s="749"/>
      <c r="B23" s="749"/>
      <c r="C23" s="755"/>
      <c r="D23" s="184"/>
      <c r="E23" s="185"/>
      <c r="F23" s="185"/>
      <c r="G23" s="185"/>
      <c r="H23" s="185"/>
      <c r="I23" s="185"/>
      <c r="J23" s="185"/>
      <c r="K23" s="185"/>
      <c r="L23" s="186"/>
    </row>
    <row r="24" spans="1:12" ht="15.75" thickBot="1" x14ac:dyDescent="0.3">
      <c r="A24" s="749"/>
      <c r="B24" s="749"/>
      <c r="C24" s="755"/>
      <c r="D24" s="184"/>
      <c r="E24" s="185"/>
      <c r="F24" s="185"/>
      <c r="G24" s="185"/>
      <c r="H24" s="185"/>
      <c r="I24" s="185"/>
      <c r="J24" s="185"/>
      <c r="K24" s="185"/>
      <c r="L24" s="186"/>
    </row>
    <row r="25" spans="1:12" ht="15.75" thickBot="1" x14ac:dyDescent="0.3">
      <c r="A25" s="749"/>
      <c r="B25" s="749"/>
      <c r="C25" s="736" t="s">
        <v>19</v>
      </c>
      <c r="D25" s="739" t="s">
        <v>450</v>
      </c>
      <c r="E25" s="740"/>
      <c r="F25" s="740"/>
      <c r="G25" s="740"/>
      <c r="H25" s="740"/>
      <c r="I25" s="740"/>
      <c r="J25" s="740"/>
      <c r="K25" s="740"/>
      <c r="L25" s="741"/>
    </row>
    <row r="26" spans="1:12" ht="15.75" thickBot="1" x14ac:dyDescent="0.3">
      <c r="A26" s="749"/>
      <c r="B26" s="749"/>
      <c r="C26" s="736"/>
      <c r="D26" s="742"/>
      <c r="E26" s="743"/>
      <c r="F26" s="743"/>
      <c r="G26" s="743"/>
      <c r="H26" s="743"/>
      <c r="I26" s="743"/>
      <c r="J26" s="743"/>
      <c r="K26" s="743"/>
      <c r="L26" s="744"/>
    </row>
    <row r="27" spans="1:12" ht="15.75" thickBot="1" x14ac:dyDescent="0.3">
      <c r="A27" s="749"/>
      <c r="B27" s="749"/>
      <c r="C27" s="736"/>
      <c r="D27" s="742"/>
      <c r="E27" s="743"/>
      <c r="F27" s="743"/>
      <c r="G27" s="743"/>
      <c r="H27" s="743"/>
      <c r="I27" s="743"/>
      <c r="J27" s="743"/>
      <c r="K27" s="743"/>
      <c r="L27" s="744"/>
    </row>
    <row r="28" spans="1:12" ht="15.75" thickBot="1" x14ac:dyDescent="0.3">
      <c r="A28" s="749"/>
      <c r="B28" s="749"/>
      <c r="C28" s="736"/>
      <c r="D28" s="745"/>
      <c r="E28" s="746"/>
      <c r="F28" s="746"/>
      <c r="G28" s="746"/>
      <c r="H28" s="746"/>
      <c r="I28" s="746"/>
      <c r="J28" s="746"/>
      <c r="K28" s="746"/>
      <c r="L28" s="747"/>
    </row>
    <row r="29" spans="1:12" ht="15.75" thickBot="1" x14ac:dyDescent="0.3">
      <c r="A29" s="749"/>
      <c r="B29" s="749"/>
      <c r="C29" s="191" t="s">
        <v>15</v>
      </c>
      <c r="D29" s="192">
        <v>47356</v>
      </c>
      <c r="E29" s="193">
        <f>D29/D30</f>
        <v>0.1811934679134973</v>
      </c>
      <c r="F29" s="737" t="s">
        <v>23</v>
      </c>
      <c r="G29" s="737"/>
      <c r="H29" s="737"/>
      <c r="I29" s="737"/>
      <c r="J29" s="737"/>
      <c r="K29" s="737"/>
      <c r="L29" s="737"/>
    </row>
    <row r="30" spans="1:12" ht="15.75" thickBot="1" x14ac:dyDescent="0.3">
      <c r="A30" s="749"/>
      <c r="B30" s="749"/>
      <c r="C30" s="194" t="s">
        <v>16</v>
      </c>
      <c r="D30" s="195">
        <v>261356</v>
      </c>
      <c r="E30" s="196"/>
      <c r="F30" s="737"/>
      <c r="G30" s="737"/>
      <c r="H30" s="737"/>
      <c r="I30" s="737"/>
      <c r="J30" s="737"/>
      <c r="K30" s="737"/>
      <c r="L30" s="737"/>
    </row>
    <row r="31" spans="1:12" ht="15.75" thickBot="1" x14ac:dyDescent="0.3">
      <c r="A31" s="749"/>
      <c r="B31" s="749"/>
      <c r="C31" s="197" t="s">
        <v>17</v>
      </c>
      <c r="D31" s="198">
        <v>1259</v>
      </c>
      <c r="E31" s="738" t="s">
        <v>451</v>
      </c>
      <c r="F31" s="738"/>
      <c r="G31" s="738"/>
      <c r="H31" s="738"/>
      <c r="I31" s="738"/>
      <c r="J31" s="738"/>
      <c r="K31" s="738"/>
      <c r="L31" s="738"/>
    </row>
    <row r="32" spans="1:12" ht="15.75" thickBot="1" x14ac:dyDescent="0.3">
      <c r="A32" s="749"/>
      <c r="B32" s="749"/>
      <c r="C32" s="199" t="s">
        <v>18</v>
      </c>
      <c r="D32" s="200">
        <v>85.9</v>
      </c>
      <c r="E32" s="738"/>
      <c r="F32" s="738"/>
      <c r="G32" s="738"/>
      <c r="H32" s="738"/>
      <c r="I32" s="738"/>
      <c r="J32" s="738"/>
      <c r="K32" s="738"/>
      <c r="L32" s="738"/>
    </row>
  </sheetData>
  <mergeCells count="14">
    <mergeCell ref="C25:C28"/>
    <mergeCell ref="F29:L30"/>
    <mergeCell ref="E31:L32"/>
    <mergeCell ref="D25:L28"/>
    <mergeCell ref="A1:L2"/>
    <mergeCell ref="A4:A32"/>
    <mergeCell ref="B4:B32"/>
    <mergeCell ref="C8:L8"/>
    <mergeCell ref="E9:L9"/>
    <mergeCell ref="E10:L10"/>
    <mergeCell ref="C11:L11"/>
    <mergeCell ref="D12:L12"/>
    <mergeCell ref="C13:C19"/>
    <mergeCell ref="C20:C2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BFB56-6716-44F0-A414-DFC6CAE46BE2}">
  <dimension ref="A1:L42"/>
  <sheetViews>
    <sheetView workbookViewId="0">
      <selection activeCell="F18" sqref="F18"/>
    </sheetView>
  </sheetViews>
  <sheetFormatPr defaultRowHeight="15" x14ac:dyDescent="0.25"/>
  <cols>
    <col min="3" max="3" width="16.85546875" customWidth="1"/>
    <col min="4" max="4" width="12.85546875" customWidth="1"/>
    <col min="6" max="6" width="23.140625" bestFit="1" customWidth="1"/>
    <col min="7" max="7" width="22.85546875" bestFit="1" customWidth="1"/>
    <col min="8" max="8" width="21.28515625" bestFit="1" customWidth="1"/>
    <col min="9" max="9" width="17.5703125" bestFit="1" customWidth="1"/>
    <col min="10" max="10" width="25.5703125"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452</v>
      </c>
      <c r="L3" s="57" t="s">
        <v>24</v>
      </c>
    </row>
    <row r="4" spans="1:12" x14ac:dyDescent="0.25">
      <c r="A4" s="497" t="s">
        <v>453</v>
      </c>
      <c r="B4" s="497">
        <v>1</v>
      </c>
      <c r="C4" s="58" t="s">
        <v>101</v>
      </c>
      <c r="D4" s="59" t="s">
        <v>30</v>
      </c>
      <c r="E4" s="59">
        <v>16</v>
      </c>
      <c r="F4" s="59"/>
      <c r="G4" s="59"/>
      <c r="H4" s="201">
        <v>33.93</v>
      </c>
      <c r="I4" s="60">
        <v>700</v>
      </c>
      <c r="J4" s="202">
        <v>8400</v>
      </c>
      <c r="K4" s="60">
        <f>J4/2088</f>
        <v>4.0229885057471266</v>
      </c>
      <c r="L4" s="61"/>
    </row>
    <row r="5" spans="1:12" x14ac:dyDescent="0.25">
      <c r="A5" s="498"/>
      <c r="B5" s="498"/>
      <c r="C5" s="62" t="s">
        <v>454</v>
      </c>
      <c r="D5" s="63" t="s">
        <v>30</v>
      </c>
      <c r="E5" s="63">
        <v>14</v>
      </c>
      <c r="F5" s="63"/>
      <c r="G5" s="63"/>
      <c r="H5" s="138">
        <v>33.93</v>
      </c>
      <c r="I5" s="64">
        <v>700</v>
      </c>
      <c r="J5" s="202">
        <v>8400</v>
      </c>
      <c r="K5" s="64">
        <f>J4/2088</f>
        <v>4.0229885057471266</v>
      </c>
      <c r="L5" s="65"/>
    </row>
    <row r="6" spans="1:12" ht="15.75" thickBot="1" x14ac:dyDescent="0.3">
      <c r="A6" s="498"/>
      <c r="B6" s="498"/>
      <c r="C6" s="62" t="s">
        <v>171</v>
      </c>
      <c r="D6" s="63" t="s">
        <v>30</v>
      </c>
      <c r="E6" s="63">
        <v>37</v>
      </c>
      <c r="F6" s="63"/>
      <c r="G6" s="63"/>
      <c r="H6" s="138">
        <v>31.09</v>
      </c>
      <c r="I6" s="64">
        <v>700</v>
      </c>
      <c r="J6" s="202">
        <v>8400</v>
      </c>
      <c r="K6" s="64">
        <f>J4/2088</f>
        <v>4.0229885057471266</v>
      </c>
      <c r="L6" s="65"/>
    </row>
    <row r="7" spans="1:12" x14ac:dyDescent="0.25">
      <c r="A7" s="498"/>
      <c r="B7" s="498"/>
      <c r="C7" s="390" t="s">
        <v>20</v>
      </c>
      <c r="D7" s="390"/>
      <c r="E7" s="390"/>
      <c r="F7" s="390"/>
      <c r="G7" s="390"/>
      <c r="H7" s="390"/>
      <c r="I7" s="390"/>
      <c r="J7" s="390"/>
      <c r="K7" s="390"/>
      <c r="L7" s="391"/>
    </row>
    <row r="8" spans="1:12" x14ac:dyDescent="0.25">
      <c r="A8" s="498"/>
      <c r="B8" s="498"/>
      <c r="C8" s="62" t="s">
        <v>21</v>
      </c>
      <c r="D8" s="66">
        <v>75</v>
      </c>
      <c r="E8" s="392" t="s">
        <v>26</v>
      </c>
      <c r="F8" s="393"/>
      <c r="G8" s="393"/>
      <c r="H8" s="393"/>
      <c r="I8" s="393"/>
      <c r="J8" s="393"/>
      <c r="K8" s="393"/>
      <c r="L8" s="394"/>
    </row>
    <row r="9" spans="1:12" ht="15.75" thickBot="1" x14ac:dyDescent="0.3">
      <c r="A9" s="498"/>
      <c r="B9" s="498"/>
      <c r="C9" s="67" t="s">
        <v>22</v>
      </c>
      <c r="D9" s="68">
        <v>0.57499999999999996</v>
      </c>
      <c r="E9" s="395" t="s">
        <v>25</v>
      </c>
      <c r="F9" s="396"/>
      <c r="G9" s="396"/>
      <c r="H9" s="396"/>
      <c r="I9" s="396"/>
      <c r="J9" s="396"/>
      <c r="K9" s="396"/>
      <c r="L9" s="397"/>
    </row>
    <row r="10" spans="1:12" ht="15.75" thickBot="1" x14ac:dyDescent="0.3">
      <c r="A10" s="498"/>
      <c r="B10" s="498"/>
      <c r="C10" s="398" t="s">
        <v>11</v>
      </c>
      <c r="D10" s="398"/>
      <c r="E10" s="398"/>
      <c r="F10" s="398"/>
      <c r="G10" s="398"/>
      <c r="H10" s="398"/>
      <c r="I10" s="398"/>
      <c r="J10" s="398"/>
      <c r="K10" s="398"/>
      <c r="L10" s="399"/>
    </row>
    <row r="11" spans="1:12" ht="15.75" thickBot="1" x14ac:dyDescent="0.3">
      <c r="A11" s="498"/>
      <c r="B11" s="498"/>
      <c r="C11" s="69" t="s">
        <v>12</v>
      </c>
      <c r="D11" s="400">
        <v>11</v>
      </c>
      <c r="E11" s="401"/>
      <c r="F11" s="401"/>
      <c r="G11" s="401"/>
      <c r="H11" s="401"/>
      <c r="I11" s="401"/>
      <c r="J11" s="401"/>
      <c r="K11" s="401"/>
      <c r="L11" s="402"/>
    </row>
    <row r="12" spans="1:12" x14ac:dyDescent="0.25">
      <c r="A12" s="498"/>
      <c r="B12" s="498"/>
      <c r="C12" s="365" t="s">
        <v>13</v>
      </c>
      <c r="D12" s="74" t="s">
        <v>50</v>
      </c>
      <c r="E12" s="74"/>
      <c r="F12" s="74"/>
      <c r="G12" s="71"/>
      <c r="H12" s="71"/>
      <c r="I12" s="71"/>
      <c r="J12" s="71"/>
      <c r="K12" s="71"/>
      <c r="L12" s="72"/>
    </row>
    <row r="13" spans="1:12" x14ac:dyDescent="0.25">
      <c r="A13" s="498"/>
      <c r="B13" s="498"/>
      <c r="C13" s="366"/>
      <c r="D13" s="74" t="s">
        <v>51</v>
      </c>
      <c r="E13" s="74"/>
      <c r="F13" s="74"/>
      <c r="G13" s="74"/>
      <c r="H13" s="74"/>
      <c r="I13" s="74"/>
      <c r="J13" s="74"/>
      <c r="K13" s="74"/>
      <c r="L13" s="75"/>
    </row>
    <row r="14" spans="1:12" x14ac:dyDescent="0.25">
      <c r="A14" s="498"/>
      <c r="B14" s="498"/>
      <c r="C14" s="366"/>
      <c r="D14" s="74" t="s">
        <v>32</v>
      </c>
      <c r="E14" s="74" t="s">
        <v>52</v>
      </c>
      <c r="F14" s="74"/>
      <c r="G14" s="74"/>
      <c r="H14" s="74"/>
      <c r="I14" s="74"/>
      <c r="J14" s="74"/>
      <c r="K14" s="74"/>
      <c r="L14" s="75"/>
    </row>
    <row r="15" spans="1:12" x14ac:dyDescent="0.25">
      <c r="A15" s="498"/>
      <c r="B15" s="498"/>
      <c r="C15" s="366"/>
      <c r="D15" s="74" t="s">
        <v>455</v>
      </c>
      <c r="E15" s="74" t="s">
        <v>356</v>
      </c>
      <c r="F15" s="74"/>
      <c r="G15" s="74"/>
      <c r="H15" s="74"/>
      <c r="I15" s="74"/>
      <c r="J15" s="74"/>
      <c r="K15" s="74"/>
      <c r="L15" s="75"/>
    </row>
    <row r="16" spans="1:12" x14ac:dyDescent="0.25">
      <c r="A16" s="498"/>
      <c r="B16" s="498"/>
      <c r="C16" s="366"/>
      <c r="D16" s="74" t="s">
        <v>456</v>
      </c>
      <c r="E16" s="74" t="s">
        <v>364</v>
      </c>
      <c r="F16" s="74"/>
      <c r="G16" s="74"/>
      <c r="H16" s="74"/>
      <c r="I16" s="74"/>
      <c r="J16" s="74"/>
      <c r="K16" s="74"/>
      <c r="L16" s="75"/>
    </row>
    <row r="17" spans="1:12" x14ac:dyDescent="0.25">
      <c r="A17" s="498"/>
      <c r="B17" s="498"/>
      <c r="C17" s="366"/>
      <c r="D17" s="74" t="s">
        <v>457</v>
      </c>
      <c r="E17" s="74" t="s">
        <v>458</v>
      </c>
      <c r="F17" s="74"/>
      <c r="G17" s="74"/>
      <c r="H17" s="74"/>
      <c r="I17" s="74"/>
      <c r="J17" s="74"/>
      <c r="K17" s="74"/>
      <c r="L17" s="75"/>
    </row>
    <row r="18" spans="1:12" x14ac:dyDescent="0.25">
      <c r="A18" s="498"/>
      <c r="B18" s="498"/>
      <c r="C18" s="366"/>
      <c r="D18" s="74" t="s">
        <v>459</v>
      </c>
      <c r="E18" s="74" t="s">
        <v>460</v>
      </c>
      <c r="F18" s="74"/>
      <c r="G18" s="74"/>
      <c r="H18" s="74"/>
      <c r="I18" s="74"/>
      <c r="J18" s="74"/>
      <c r="K18" s="74"/>
      <c r="L18" s="75"/>
    </row>
    <row r="19" spans="1:12" x14ac:dyDescent="0.25">
      <c r="A19" s="498"/>
      <c r="B19" s="498"/>
      <c r="C19" s="366"/>
      <c r="D19" s="74"/>
      <c r="E19" s="74"/>
      <c r="F19" s="74"/>
      <c r="G19" s="74"/>
      <c r="H19" s="74"/>
      <c r="I19" s="74"/>
      <c r="J19" s="74"/>
      <c r="K19" s="74"/>
      <c r="L19" s="75"/>
    </row>
    <row r="20" spans="1:12" x14ac:dyDescent="0.25">
      <c r="A20" s="498"/>
      <c r="B20" s="498"/>
      <c r="C20" s="366"/>
      <c r="D20" s="74" t="s">
        <v>461</v>
      </c>
      <c r="E20" s="74"/>
      <c r="F20" s="74"/>
      <c r="G20" s="74"/>
      <c r="H20" s="74"/>
      <c r="I20" s="74"/>
      <c r="J20" s="74"/>
      <c r="K20" s="74"/>
      <c r="L20" s="75"/>
    </row>
    <row r="21" spans="1:12" x14ac:dyDescent="0.25">
      <c r="A21" s="498"/>
      <c r="B21" s="498"/>
      <c r="C21" s="366"/>
      <c r="D21" s="74" t="s">
        <v>462</v>
      </c>
      <c r="E21" s="74"/>
      <c r="F21" s="74"/>
      <c r="G21" s="74"/>
      <c r="H21" s="74"/>
      <c r="I21" s="74"/>
      <c r="J21" s="74"/>
      <c r="K21" s="74"/>
      <c r="L21" s="75"/>
    </row>
    <row r="22" spans="1:12" ht="15.75" thickBot="1" x14ac:dyDescent="0.3">
      <c r="A22" s="498"/>
      <c r="B22" s="498"/>
      <c r="C22" s="768"/>
      <c r="D22" s="73"/>
      <c r="E22" s="74"/>
      <c r="F22" s="74"/>
      <c r="G22" s="74"/>
      <c r="H22" s="74"/>
      <c r="I22" s="74"/>
      <c r="J22" s="74"/>
      <c r="K22" s="74"/>
      <c r="L22" s="75"/>
    </row>
    <row r="23" spans="1:12" x14ac:dyDescent="0.25">
      <c r="A23" s="498"/>
      <c r="B23" s="498"/>
      <c r="C23" s="365" t="s">
        <v>14</v>
      </c>
      <c r="D23" s="70" t="s">
        <v>31</v>
      </c>
      <c r="E23" s="71"/>
      <c r="F23" s="71"/>
      <c r="G23" s="71"/>
      <c r="H23" s="71"/>
      <c r="I23" s="71"/>
      <c r="J23" s="71"/>
      <c r="K23" s="71"/>
      <c r="L23" s="72"/>
    </row>
    <row r="24" spans="1:12" x14ac:dyDescent="0.25">
      <c r="A24" s="498"/>
      <c r="B24" s="498"/>
      <c r="C24" s="366"/>
      <c r="D24" s="73" t="s">
        <v>32</v>
      </c>
      <c r="E24" s="74" t="s">
        <v>33</v>
      </c>
      <c r="F24" s="74"/>
      <c r="G24" s="74"/>
      <c r="H24" s="74"/>
      <c r="I24" s="74"/>
      <c r="J24" s="74"/>
      <c r="K24" s="74"/>
      <c r="L24" s="75"/>
    </row>
    <row r="25" spans="1:12" x14ac:dyDescent="0.25">
      <c r="A25" s="498"/>
      <c r="B25" s="498"/>
      <c r="C25" s="366"/>
      <c r="D25" s="73" t="s">
        <v>463</v>
      </c>
      <c r="E25" s="74"/>
      <c r="F25" s="74"/>
      <c r="G25" s="74"/>
      <c r="H25" s="74"/>
      <c r="I25" s="74"/>
      <c r="J25" s="74"/>
      <c r="K25" s="74"/>
      <c r="L25" s="75"/>
    </row>
    <row r="26" spans="1:12" x14ac:dyDescent="0.25">
      <c r="A26" s="498"/>
      <c r="B26" s="498"/>
      <c r="C26" s="366"/>
      <c r="D26" s="73" t="s">
        <v>464</v>
      </c>
      <c r="E26" s="74"/>
      <c r="F26" s="74"/>
      <c r="G26" s="74"/>
      <c r="H26" s="74"/>
      <c r="I26" s="74"/>
      <c r="J26" s="74"/>
      <c r="K26" s="74"/>
      <c r="L26" s="75"/>
    </row>
    <row r="27" spans="1:12" x14ac:dyDescent="0.25">
      <c r="A27" s="498"/>
      <c r="B27" s="498"/>
      <c r="C27" s="366"/>
      <c r="D27" s="73" t="s">
        <v>465</v>
      </c>
      <c r="E27" s="74"/>
      <c r="F27" s="74"/>
      <c r="G27" s="74"/>
      <c r="H27" s="74"/>
      <c r="I27" s="74"/>
      <c r="J27" s="74"/>
      <c r="K27" s="74"/>
      <c r="L27" s="75"/>
    </row>
    <row r="28" spans="1:12" x14ac:dyDescent="0.25">
      <c r="A28" s="498"/>
      <c r="B28" s="498"/>
      <c r="C28" s="366"/>
      <c r="D28" s="73"/>
      <c r="E28" s="74"/>
      <c r="F28" s="74"/>
      <c r="G28" s="74"/>
      <c r="H28" s="74"/>
      <c r="I28" s="74"/>
      <c r="J28" s="74"/>
      <c r="K28" s="74"/>
      <c r="L28" s="75"/>
    </row>
    <row r="29" spans="1:12" x14ac:dyDescent="0.25">
      <c r="A29" s="498"/>
      <c r="B29" s="498"/>
      <c r="C29" s="366"/>
      <c r="D29" s="73"/>
      <c r="E29" s="74"/>
      <c r="F29" s="74"/>
      <c r="G29" s="74"/>
      <c r="H29" s="74"/>
      <c r="I29" s="74"/>
      <c r="J29" s="74"/>
      <c r="K29" s="74"/>
      <c r="L29" s="75"/>
    </row>
    <row r="30" spans="1:12" x14ac:dyDescent="0.25">
      <c r="A30" s="498"/>
      <c r="B30" s="498"/>
      <c r="C30" s="366"/>
      <c r="D30" s="73" t="s">
        <v>49</v>
      </c>
      <c r="E30" s="74"/>
      <c r="F30" s="74"/>
      <c r="G30" s="74"/>
      <c r="H30" s="74"/>
      <c r="I30" s="74"/>
      <c r="J30" s="74"/>
      <c r="K30" s="74"/>
      <c r="L30" s="75"/>
    </row>
    <row r="31" spans="1:12" x14ac:dyDescent="0.25">
      <c r="A31" s="498"/>
      <c r="B31" s="498"/>
      <c r="C31" s="366"/>
      <c r="D31" s="73" t="s">
        <v>466</v>
      </c>
      <c r="E31" s="74"/>
      <c r="F31" s="74"/>
      <c r="G31" s="74"/>
      <c r="H31" s="74"/>
      <c r="I31" s="74"/>
      <c r="J31" s="74"/>
      <c r="K31" s="74"/>
      <c r="L31" s="75"/>
    </row>
    <row r="32" spans="1:12" x14ac:dyDescent="0.25">
      <c r="A32" s="498"/>
      <c r="B32" s="498"/>
      <c r="C32" s="366"/>
      <c r="D32" s="73" t="s">
        <v>467</v>
      </c>
      <c r="E32" s="74"/>
      <c r="F32" s="74"/>
      <c r="G32" s="74"/>
      <c r="H32" s="74"/>
      <c r="I32" s="74"/>
      <c r="J32" s="74"/>
      <c r="K32" s="74"/>
      <c r="L32" s="75"/>
    </row>
    <row r="33" spans="1:12" ht="15.75" thickBot="1" x14ac:dyDescent="0.3">
      <c r="A33" s="498"/>
      <c r="B33" s="498"/>
      <c r="C33" s="366"/>
      <c r="D33" s="73"/>
      <c r="E33" s="74"/>
      <c r="F33" s="74"/>
      <c r="G33" s="74"/>
      <c r="H33" s="74"/>
      <c r="I33" s="74"/>
      <c r="J33" s="74"/>
      <c r="K33" s="74"/>
      <c r="L33" s="75"/>
    </row>
    <row r="34" spans="1:12" x14ac:dyDescent="0.25">
      <c r="A34" s="498"/>
      <c r="B34" s="498"/>
      <c r="C34" s="365" t="s">
        <v>19</v>
      </c>
      <c r="D34" s="756" t="s">
        <v>468</v>
      </c>
      <c r="E34" s="757"/>
      <c r="F34" s="757"/>
      <c r="G34" s="757"/>
      <c r="H34" s="757"/>
      <c r="I34" s="757"/>
      <c r="J34" s="71"/>
      <c r="K34" s="71"/>
      <c r="L34" s="72"/>
    </row>
    <row r="35" spans="1:12" x14ac:dyDescent="0.25">
      <c r="A35" s="498"/>
      <c r="B35" s="498"/>
      <c r="C35" s="366"/>
      <c r="D35" s="758"/>
      <c r="E35" s="759"/>
      <c r="F35" s="759"/>
      <c r="G35" s="759"/>
      <c r="H35" s="759"/>
      <c r="I35" s="759"/>
      <c r="J35" s="74"/>
      <c r="K35" s="74"/>
      <c r="L35" s="75"/>
    </row>
    <row r="36" spans="1:12" x14ac:dyDescent="0.25">
      <c r="A36" s="498"/>
      <c r="B36" s="498"/>
      <c r="C36" s="366"/>
      <c r="D36" s="758"/>
      <c r="E36" s="759"/>
      <c r="F36" s="759"/>
      <c r="G36" s="759"/>
      <c r="H36" s="759"/>
      <c r="I36" s="759"/>
      <c r="J36" s="74"/>
      <c r="K36" s="74"/>
      <c r="L36" s="75"/>
    </row>
    <row r="37" spans="1:12" x14ac:dyDescent="0.25">
      <c r="A37" s="498"/>
      <c r="B37" s="498"/>
      <c r="C37" s="366"/>
      <c r="D37" s="758"/>
      <c r="E37" s="759"/>
      <c r="F37" s="759"/>
      <c r="G37" s="759"/>
      <c r="H37" s="759"/>
      <c r="I37" s="759"/>
      <c r="J37" s="74"/>
      <c r="K37" s="74"/>
      <c r="L37" s="75"/>
    </row>
    <row r="38" spans="1:12" ht="15.75" thickBot="1" x14ac:dyDescent="0.3">
      <c r="A38" s="498"/>
      <c r="B38" s="498"/>
      <c r="C38" s="367"/>
      <c r="D38" s="760"/>
      <c r="E38" s="761"/>
      <c r="F38" s="761"/>
      <c r="G38" s="761"/>
      <c r="H38" s="761"/>
      <c r="I38" s="761"/>
      <c r="J38" s="77"/>
      <c r="K38" s="77"/>
      <c r="L38" s="78"/>
    </row>
    <row r="39" spans="1:12" x14ac:dyDescent="0.25">
      <c r="A39" s="498"/>
      <c r="B39" s="498"/>
      <c r="C39" s="79" t="s">
        <v>15</v>
      </c>
      <c r="D39" s="80">
        <v>106807</v>
      </c>
      <c r="E39" s="81">
        <f>D39/D40</f>
        <v>0.20251150902899442</v>
      </c>
      <c r="F39" s="368" t="s">
        <v>23</v>
      </c>
      <c r="G39" s="369"/>
      <c r="H39" s="370"/>
      <c r="I39" s="370"/>
      <c r="J39" s="370"/>
      <c r="K39" s="370"/>
      <c r="L39" s="371"/>
    </row>
    <row r="40" spans="1:12" ht="15.75" thickBot="1" x14ac:dyDescent="0.3">
      <c r="A40" s="498"/>
      <c r="B40" s="498"/>
      <c r="C40" s="82" t="s">
        <v>16</v>
      </c>
      <c r="D40" s="83">
        <v>527412</v>
      </c>
      <c r="E40" s="84"/>
      <c r="F40" s="372"/>
      <c r="G40" s="373"/>
      <c r="H40" s="373"/>
      <c r="I40" s="373"/>
      <c r="J40" s="373"/>
      <c r="K40" s="373"/>
      <c r="L40" s="374"/>
    </row>
    <row r="41" spans="1:12" x14ac:dyDescent="0.25">
      <c r="A41" s="498"/>
      <c r="B41" s="498"/>
      <c r="C41" s="85" t="s">
        <v>17</v>
      </c>
      <c r="D41" s="203" t="s">
        <v>469</v>
      </c>
      <c r="E41" s="762"/>
      <c r="F41" s="763"/>
      <c r="G41" s="763"/>
      <c r="H41" s="763"/>
      <c r="I41" s="763"/>
      <c r="J41" s="763"/>
      <c r="K41" s="763"/>
      <c r="L41" s="764"/>
    </row>
    <row r="42" spans="1:12" ht="15.75" thickBot="1" x14ac:dyDescent="0.3">
      <c r="A42" s="499"/>
      <c r="B42" s="499"/>
      <c r="C42" s="87" t="s">
        <v>18</v>
      </c>
      <c r="D42" s="88">
        <v>77.8</v>
      </c>
      <c r="E42" s="765"/>
      <c r="F42" s="766"/>
      <c r="G42" s="766"/>
      <c r="H42" s="766"/>
      <c r="I42" s="766"/>
      <c r="J42" s="766"/>
      <c r="K42" s="766"/>
      <c r="L42" s="767"/>
    </row>
  </sheetData>
  <mergeCells count="14">
    <mergeCell ref="C34:C38"/>
    <mergeCell ref="D34:I38"/>
    <mergeCell ref="F39:L40"/>
    <mergeCell ref="E41:L42"/>
    <mergeCell ref="A1:L2"/>
    <mergeCell ref="A4:A42"/>
    <mergeCell ref="B4:B42"/>
    <mergeCell ref="C7:L7"/>
    <mergeCell ref="E8:L8"/>
    <mergeCell ref="E9:L9"/>
    <mergeCell ref="C10:L10"/>
    <mergeCell ref="D11:L11"/>
    <mergeCell ref="C12:C22"/>
    <mergeCell ref="C23:C3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D5586-CCF9-44E6-80F4-6CD82856B674}">
  <dimension ref="A1:L35"/>
  <sheetViews>
    <sheetView workbookViewId="0">
      <selection activeCell="D36" sqref="D36"/>
    </sheetView>
  </sheetViews>
  <sheetFormatPr defaultRowHeight="15" x14ac:dyDescent="0.25"/>
  <cols>
    <col min="3" max="3" width="23.85546875" bestFit="1" customWidth="1"/>
    <col min="4" max="4" width="15.28515625" bestFit="1" customWidth="1"/>
    <col min="5" max="5" width="16.85546875" bestFit="1" customWidth="1"/>
    <col min="6" max="6" width="23.140625" bestFit="1" customWidth="1"/>
    <col min="7" max="7" width="22.85546875" bestFit="1" customWidth="1"/>
    <col min="8" max="8" width="21.28515625" bestFit="1" customWidth="1"/>
    <col min="10" max="10" width="41.85546875" bestFit="1" customWidth="1"/>
    <col min="11" max="11" width="15.140625" bestFit="1"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685" t="s">
        <v>115</v>
      </c>
      <c r="B4" s="685">
        <v>7</v>
      </c>
      <c r="C4" s="58" t="s">
        <v>60</v>
      </c>
      <c r="D4" s="59" t="s">
        <v>102</v>
      </c>
      <c r="E4" s="59">
        <v>16</v>
      </c>
      <c r="F4" s="59">
        <v>94556</v>
      </c>
      <c r="G4" s="59"/>
      <c r="H4" s="59">
        <v>45.46</v>
      </c>
      <c r="I4" s="59"/>
      <c r="J4" s="60">
        <v>39056</v>
      </c>
      <c r="K4" s="60">
        <f>J4/2088</f>
        <v>18.704980842911876</v>
      </c>
      <c r="L4" s="61"/>
    </row>
    <row r="5" spans="1:12" x14ac:dyDescent="0.25">
      <c r="A5" s="686"/>
      <c r="B5" s="686"/>
      <c r="C5" s="62" t="s">
        <v>61</v>
      </c>
      <c r="D5" s="59" t="s">
        <v>102</v>
      </c>
      <c r="E5" s="63">
        <v>6</v>
      </c>
      <c r="F5" s="63">
        <v>64255</v>
      </c>
      <c r="G5" s="63"/>
      <c r="H5" s="63">
        <v>40.46</v>
      </c>
      <c r="I5" s="63"/>
      <c r="J5" s="64">
        <v>19854</v>
      </c>
      <c r="K5" s="64">
        <f t="shared" ref="K5:K13" si="0">J5/2088</f>
        <v>9.5086206896551726</v>
      </c>
      <c r="L5" s="65"/>
    </row>
    <row r="6" spans="1:12" x14ac:dyDescent="0.25">
      <c r="A6" s="686"/>
      <c r="B6" s="686"/>
      <c r="C6" s="62" t="s">
        <v>116</v>
      </c>
      <c r="D6" s="59" t="s">
        <v>102</v>
      </c>
      <c r="E6" s="63">
        <v>9</v>
      </c>
      <c r="F6" s="63">
        <v>78751</v>
      </c>
      <c r="G6" s="63"/>
      <c r="H6" s="63">
        <v>38.840000000000003</v>
      </c>
      <c r="I6" s="63"/>
      <c r="J6" s="64">
        <v>36661</v>
      </c>
      <c r="K6" s="64">
        <f t="shared" si="0"/>
        <v>17.557950191570882</v>
      </c>
      <c r="L6" s="65"/>
    </row>
    <row r="7" spans="1:12" x14ac:dyDescent="0.25">
      <c r="A7" s="686"/>
      <c r="B7" s="686"/>
      <c r="C7" s="62" t="s">
        <v>117</v>
      </c>
      <c r="D7" s="59" t="s">
        <v>102</v>
      </c>
      <c r="E7" s="63">
        <v>7</v>
      </c>
      <c r="F7" s="63">
        <v>60103</v>
      </c>
      <c r="G7" s="63"/>
      <c r="H7" s="63">
        <v>31.14</v>
      </c>
      <c r="I7" s="63"/>
      <c r="J7" s="64">
        <v>19557</v>
      </c>
      <c r="K7" s="64">
        <f t="shared" si="0"/>
        <v>9.3663793103448274</v>
      </c>
      <c r="L7" s="65"/>
    </row>
    <row r="8" spans="1:12" x14ac:dyDescent="0.25">
      <c r="A8" s="686"/>
      <c r="B8" s="686"/>
      <c r="C8" s="62" t="s">
        <v>118</v>
      </c>
      <c r="D8" s="59" t="s">
        <v>102</v>
      </c>
      <c r="E8" s="63">
        <v>5</v>
      </c>
      <c r="F8" s="63">
        <v>24367</v>
      </c>
      <c r="G8" s="63"/>
      <c r="H8" s="63">
        <v>30.57</v>
      </c>
      <c r="I8" s="63"/>
      <c r="J8" s="64">
        <v>19984</v>
      </c>
      <c r="K8" s="64">
        <f t="shared" si="0"/>
        <v>9.5708812260536398</v>
      </c>
      <c r="L8" s="65"/>
    </row>
    <row r="9" spans="1:12" x14ac:dyDescent="0.25">
      <c r="A9" s="686"/>
      <c r="B9" s="686"/>
      <c r="C9" s="62" t="s">
        <v>119</v>
      </c>
      <c r="D9" s="59" t="s">
        <v>102</v>
      </c>
      <c r="E9" s="63">
        <v>2</v>
      </c>
      <c r="F9" s="63">
        <v>82366</v>
      </c>
      <c r="G9" s="63"/>
      <c r="H9" s="63">
        <v>26.86</v>
      </c>
      <c r="I9" s="63"/>
      <c r="J9" s="64">
        <v>18323</v>
      </c>
      <c r="K9" s="64">
        <f t="shared" si="0"/>
        <v>8.7753831417624522</v>
      </c>
      <c r="L9" s="65"/>
    </row>
    <row r="10" spans="1:12" x14ac:dyDescent="0.25">
      <c r="A10" s="686"/>
      <c r="B10" s="686"/>
      <c r="C10" s="62" t="s">
        <v>120</v>
      </c>
      <c r="D10" s="59" t="s">
        <v>102</v>
      </c>
      <c r="E10" s="63">
        <v>1</v>
      </c>
      <c r="F10" s="63">
        <v>67185</v>
      </c>
      <c r="G10" s="63"/>
      <c r="H10" s="63">
        <v>31.49</v>
      </c>
      <c r="I10" s="63"/>
      <c r="J10" s="64">
        <v>4889</v>
      </c>
      <c r="K10" s="64">
        <f t="shared" si="0"/>
        <v>2.3414750957854404</v>
      </c>
      <c r="L10" s="65"/>
    </row>
    <row r="11" spans="1:12" x14ac:dyDescent="0.25">
      <c r="A11" s="686"/>
      <c r="B11" s="686"/>
      <c r="C11" s="62" t="s">
        <v>121</v>
      </c>
      <c r="D11" s="59" t="s">
        <v>122</v>
      </c>
      <c r="E11" s="63">
        <v>27</v>
      </c>
      <c r="F11" s="63">
        <v>32269</v>
      </c>
      <c r="G11" s="63"/>
      <c r="H11" s="63">
        <v>28.9</v>
      </c>
      <c r="I11" s="63"/>
      <c r="J11" s="64">
        <v>33836</v>
      </c>
      <c r="K11" s="64">
        <f t="shared" si="0"/>
        <v>16.204980842911876</v>
      </c>
      <c r="L11" s="65"/>
    </row>
    <row r="12" spans="1:12" x14ac:dyDescent="0.25">
      <c r="A12" s="686"/>
      <c r="B12" s="686"/>
      <c r="C12" s="62" t="s">
        <v>123</v>
      </c>
      <c r="D12" s="59" t="s">
        <v>122</v>
      </c>
      <c r="E12" s="63">
        <v>8</v>
      </c>
      <c r="F12" s="63">
        <v>54146</v>
      </c>
      <c r="G12" s="63"/>
      <c r="H12" s="63">
        <v>23.48</v>
      </c>
      <c r="I12" s="63"/>
      <c r="J12" s="64">
        <v>3691</v>
      </c>
      <c r="K12" s="64">
        <f t="shared" si="0"/>
        <v>1.7677203065134099</v>
      </c>
      <c r="L12" s="65"/>
    </row>
    <row r="13" spans="1:12" ht="15.75" thickBot="1" x14ac:dyDescent="0.3">
      <c r="A13" s="686"/>
      <c r="B13" s="686"/>
      <c r="C13" s="62"/>
      <c r="D13" s="63"/>
      <c r="E13" s="63"/>
      <c r="F13" s="63"/>
      <c r="G13" s="63"/>
      <c r="H13" s="63"/>
      <c r="I13" s="63"/>
      <c r="J13" s="64"/>
      <c r="K13" s="64">
        <f t="shared" si="0"/>
        <v>0</v>
      </c>
      <c r="L13" s="65"/>
    </row>
    <row r="14" spans="1:12" x14ac:dyDescent="0.25">
      <c r="A14" s="686"/>
      <c r="B14" s="686"/>
      <c r="C14" s="390" t="s">
        <v>20</v>
      </c>
      <c r="D14" s="390"/>
      <c r="E14" s="390"/>
      <c r="F14" s="390"/>
      <c r="G14" s="390"/>
      <c r="H14" s="390"/>
      <c r="I14" s="390"/>
      <c r="J14" s="390"/>
      <c r="K14" s="390"/>
      <c r="L14" s="391"/>
    </row>
    <row r="15" spans="1:12" x14ac:dyDescent="0.25">
      <c r="A15" s="686"/>
      <c r="B15" s="686"/>
      <c r="C15" s="62" t="s">
        <v>21</v>
      </c>
      <c r="D15" s="66">
        <v>75</v>
      </c>
      <c r="E15" s="392" t="s">
        <v>26</v>
      </c>
      <c r="F15" s="393"/>
      <c r="G15" s="393"/>
      <c r="H15" s="393"/>
      <c r="I15" s="393"/>
      <c r="J15" s="393"/>
      <c r="K15" s="393"/>
      <c r="L15" s="394"/>
    </row>
    <row r="16" spans="1:12" ht="15.75" thickBot="1" x14ac:dyDescent="0.3">
      <c r="A16" s="686"/>
      <c r="B16" s="686"/>
      <c r="C16" s="67" t="s">
        <v>22</v>
      </c>
      <c r="D16" s="68">
        <v>0.57499999999999996</v>
      </c>
      <c r="E16" s="395" t="s">
        <v>25</v>
      </c>
      <c r="F16" s="396"/>
      <c r="G16" s="396"/>
      <c r="H16" s="396"/>
      <c r="I16" s="396"/>
      <c r="J16" s="396"/>
      <c r="K16" s="396"/>
      <c r="L16" s="397"/>
    </row>
    <row r="17" spans="1:12" ht="15.75" thickBot="1" x14ac:dyDescent="0.3">
      <c r="A17" s="686"/>
      <c r="B17" s="686"/>
      <c r="C17" s="398" t="s">
        <v>11</v>
      </c>
      <c r="D17" s="398"/>
      <c r="E17" s="398"/>
      <c r="F17" s="398"/>
      <c r="G17" s="398"/>
      <c r="H17" s="398"/>
      <c r="I17" s="398"/>
      <c r="J17" s="398"/>
      <c r="K17" s="398"/>
      <c r="L17" s="399"/>
    </row>
    <row r="18" spans="1:12" ht="15.75" thickBot="1" x14ac:dyDescent="0.3">
      <c r="A18" s="686"/>
      <c r="B18" s="686"/>
      <c r="C18" s="69" t="s">
        <v>12</v>
      </c>
      <c r="D18" s="400"/>
      <c r="E18" s="401"/>
      <c r="F18" s="401"/>
      <c r="G18" s="401"/>
      <c r="H18" s="401"/>
      <c r="I18" s="401"/>
      <c r="J18" s="401"/>
      <c r="K18" s="401"/>
      <c r="L18" s="402"/>
    </row>
    <row r="19" spans="1:12" x14ac:dyDescent="0.25">
      <c r="A19" s="686"/>
      <c r="B19" s="686"/>
      <c r="C19" s="365" t="s">
        <v>13</v>
      </c>
      <c r="D19" s="70"/>
      <c r="E19" s="71"/>
      <c r="F19" s="71"/>
      <c r="G19" s="71"/>
      <c r="H19" s="71"/>
      <c r="I19" s="71"/>
      <c r="J19" s="71"/>
      <c r="K19" s="71"/>
      <c r="L19" s="72"/>
    </row>
    <row r="20" spans="1:12" x14ac:dyDescent="0.25">
      <c r="A20" s="686"/>
      <c r="B20" s="686"/>
      <c r="C20" s="366"/>
      <c r="D20" s="73"/>
      <c r="E20" s="74"/>
      <c r="F20" s="74"/>
      <c r="G20" s="74"/>
      <c r="H20" s="74"/>
      <c r="I20" s="74"/>
      <c r="J20" s="74"/>
      <c r="K20" s="74"/>
      <c r="L20" s="75"/>
    </row>
    <row r="21" spans="1:12" x14ac:dyDescent="0.25">
      <c r="A21" s="686"/>
      <c r="B21" s="686"/>
      <c r="C21" s="366"/>
      <c r="D21" s="73"/>
      <c r="E21" s="74"/>
      <c r="F21" s="74"/>
      <c r="G21" s="74"/>
      <c r="H21" s="74"/>
      <c r="I21" s="74"/>
      <c r="J21" s="74"/>
      <c r="K21" s="74"/>
      <c r="L21" s="75"/>
    </row>
    <row r="22" spans="1:12" ht="15.75" thickBot="1" x14ac:dyDescent="0.3">
      <c r="A22" s="686"/>
      <c r="B22" s="686"/>
      <c r="C22" s="367"/>
      <c r="D22" s="76"/>
      <c r="E22" s="77"/>
      <c r="F22" s="77"/>
      <c r="G22" s="77"/>
      <c r="H22" s="77"/>
      <c r="I22" s="77"/>
      <c r="J22" s="77"/>
      <c r="K22" s="77"/>
      <c r="L22" s="78"/>
    </row>
    <row r="23" spans="1:12" x14ac:dyDescent="0.25">
      <c r="A23" s="686"/>
      <c r="B23" s="686"/>
      <c r="C23" s="365" t="s">
        <v>14</v>
      </c>
      <c r="D23" s="70"/>
      <c r="E23" s="71"/>
      <c r="F23" s="71"/>
      <c r="G23" s="71"/>
      <c r="H23" s="71"/>
      <c r="I23" s="71"/>
      <c r="J23" s="71"/>
      <c r="K23" s="71"/>
      <c r="L23" s="72"/>
    </row>
    <row r="24" spans="1:12" x14ac:dyDescent="0.25">
      <c r="A24" s="686"/>
      <c r="B24" s="686"/>
      <c r="C24" s="366"/>
      <c r="D24" s="73"/>
      <c r="E24" s="74"/>
      <c r="F24" s="74"/>
      <c r="G24" s="74"/>
      <c r="H24" s="74"/>
      <c r="I24" s="74"/>
      <c r="J24" s="74"/>
      <c r="K24" s="74"/>
      <c r="L24" s="75"/>
    </row>
    <row r="25" spans="1:12" x14ac:dyDescent="0.25">
      <c r="A25" s="686"/>
      <c r="B25" s="686"/>
      <c r="C25" s="366"/>
      <c r="D25" s="73"/>
      <c r="E25" s="74"/>
      <c r="F25" s="74"/>
      <c r="G25" s="74"/>
      <c r="H25" s="74"/>
      <c r="I25" s="74"/>
      <c r="J25" s="74"/>
      <c r="K25" s="74"/>
      <c r="L25" s="75"/>
    </row>
    <row r="26" spans="1:12" x14ac:dyDescent="0.25">
      <c r="A26" s="686"/>
      <c r="B26" s="686"/>
      <c r="C26" s="366"/>
      <c r="D26" s="73"/>
      <c r="E26" s="74"/>
      <c r="F26" s="74"/>
      <c r="G26" s="74"/>
      <c r="H26" s="74"/>
      <c r="I26" s="74"/>
      <c r="J26" s="74"/>
      <c r="K26" s="74"/>
      <c r="L26" s="75"/>
    </row>
    <row r="27" spans="1:12" ht="15.75" thickBot="1" x14ac:dyDescent="0.3">
      <c r="A27" s="686"/>
      <c r="B27" s="686"/>
      <c r="C27" s="366"/>
      <c r="D27" s="73"/>
      <c r="E27" s="74"/>
      <c r="F27" s="74"/>
      <c r="G27" s="74"/>
      <c r="H27" s="74"/>
      <c r="I27" s="74"/>
      <c r="J27" s="74"/>
      <c r="K27" s="74"/>
      <c r="L27" s="75"/>
    </row>
    <row r="28" spans="1:12" x14ac:dyDescent="0.25">
      <c r="A28" s="686"/>
      <c r="B28" s="686"/>
      <c r="C28" s="365" t="s">
        <v>19</v>
      </c>
      <c r="D28" s="70"/>
      <c r="E28" s="71"/>
      <c r="F28" s="71"/>
      <c r="G28" s="71"/>
      <c r="H28" s="71"/>
      <c r="I28" s="71"/>
      <c r="J28" s="71"/>
      <c r="K28" s="71"/>
      <c r="L28" s="72"/>
    </row>
    <row r="29" spans="1:12" x14ac:dyDescent="0.25">
      <c r="A29" s="686"/>
      <c r="B29" s="686"/>
      <c r="C29" s="366"/>
      <c r="D29" s="73"/>
      <c r="E29" s="74"/>
      <c r="F29" s="74"/>
      <c r="G29" s="74"/>
      <c r="H29" s="74"/>
      <c r="I29" s="74"/>
      <c r="J29" s="74"/>
      <c r="K29" s="74"/>
      <c r="L29" s="75"/>
    </row>
    <row r="30" spans="1:12" x14ac:dyDescent="0.25">
      <c r="A30" s="686"/>
      <c r="B30" s="686"/>
      <c r="C30" s="366"/>
      <c r="D30" s="73"/>
      <c r="E30" s="74"/>
      <c r="F30" s="74"/>
      <c r="G30" s="74"/>
      <c r="H30" s="74"/>
      <c r="I30" s="74"/>
      <c r="J30" s="74"/>
      <c r="K30" s="74"/>
      <c r="L30" s="75"/>
    </row>
    <row r="31" spans="1:12" ht="15.75" thickBot="1" x14ac:dyDescent="0.3">
      <c r="A31" s="686"/>
      <c r="B31" s="686"/>
      <c r="C31" s="367"/>
      <c r="D31" s="76"/>
      <c r="E31" s="77"/>
      <c r="F31" s="77"/>
      <c r="G31" s="77"/>
      <c r="H31" s="77"/>
      <c r="I31" s="77"/>
      <c r="J31" s="77"/>
      <c r="K31" s="77"/>
      <c r="L31" s="78"/>
    </row>
    <row r="32" spans="1:12" x14ac:dyDescent="0.25">
      <c r="A32" s="686"/>
      <c r="B32" s="686"/>
      <c r="C32" s="79" t="s">
        <v>15</v>
      </c>
      <c r="D32" s="80">
        <v>0</v>
      </c>
      <c r="E32" s="81" t="e">
        <f>D32/D33</f>
        <v>#DIV/0!</v>
      </c>
      <c r="F32" s="368" t="s">
        <v>23</v>
      </c>
      <c r="G32" s="369"/>
      <c r="H32" s="370"/>
      <c r="I32" s="370"/>
      <c r="J32" s="370"/>
      <c r="K32" s="370"/>
      <c r="L32" s="371"/>
    </row>
    <row r="33" spans="1:12" ht="15.75" thickBot="1" x14ac:dyDescent="0.3">
      <c r="A33" s="686"/>
      <c r="B33" s="686"/>
      <c r="C33" s="82" t="s">
        <v>16</v>
      </c>
      <c r="D33" s="83">
        <v>0</v>
      </c>
      <c r="E33" s="84"/>
      <c r="F33" s="372"/>
      <c r="G33" s="373"/>
      <c r="H33" s="373"/>
      <c r="I33" s="373"/>
      <c r="J33" s="373"/>
      <c r="K33" s="373"/>
      <c r="L33" s="374"/>
    </row>
    <row r="34" spans="1:12" x14ac:dyDescent="0.25">
      <c r="A34" s="686"/>
      <c r="B34" s="686"/>
      <c r="C34" s="85" t="s">
        <v>17</v>
      </c>
      <c r="D34" s="86">
        <v>40153</v>
      </c>
      <c r="E34" s="375" t="s">
        <v>124</v>
      </c>
      <c r="F34" s="376"/>
      <c r="G34" s="376"/>
      <c r="H34" s="376"/>
      <c r="I34" s="376"/>
      <c r="J34" s="376"/>
      <c r="K34" s="376"/>
      <c r="L34" s="377"/>
    </row>
    <row r="35" spans="1:12" ht="15.75" thickBot="1" x14ac:dyDescent="0.3">
      <c r="A35" s="687"/>
      <c r="B35" s="687"/>
      <c r="C35" s="87" t="s">
        <v>18</v>
      </c>
      <c r="D35" s="88">
        <v>77.5</v>
      </c>
      <c r="E35" s="378"/>
      <c r="F35" s="379"/>
      <c r="G35" s="379"/>
      <c r="H35" s="379"/>
      <c r="I35" s="379"/>
      <c r="J35" s="379"/>
      <c r="K35" s="379"/>
      <c r="L35" s="380"/>
    </row>
  </sheetData>
  <mergeCells count="13">
    <mergeCell ref="C28:C31"/>
    <mergeCell ref="F32:L33"/>
    <mergeCell ref="E34:L35"/>
    <mergeCell ref="A1:L2"/>
    <mergeCell ref="A4:A35"/>
    <mergeCell ref="B4:B35"/>
    <mergeCell ref="C14:L14"/>
    <mergeCell ref="E15:L15"/>
    <mergeCell ref="E16:L16"/>
    <mergeCell ref="C17:L17"/>
    <mergeCell ref="D18:L18"/>
    <mergeCell ref="C19:C22"/>
    <mergeCell ref="C23:C27"/>
  </mergeCells>
  <hyperlinks>
    <hyperlink ref="E34" r:id="rId1" xr:uid="{0EE05CB3-B5C1-4774-BA51-80C09E488A2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3AD59-AE42-410F-B9F8-6EA6448EC40C}">
  <dimension ref="A1:L33"/>
  <sheetViews>
    <sheetView workbookViewId="0">
      <selection activeCell="E32" sqref="E32:L33"/>
    </sheetView>
  </sheetViews>
  <sheetFormatPr defaultRowHeight="15" x14ac:dyDescent="0.25"/>
  <cols>
    <col min="1" max="1" width="12.85546875" customWidth="1"/>
    <col min="2" max="2" width="5.7109375" bestFit="1" customWidth="1"/>
    <col min="3" max="3" width="27.5703125" bestFit="1" customWidth="1"/>
    <col min="4" max="4" width="15.28515625" bestFit="1" customWidth="1"/>
    <col min="5" max="5" width="18" customWidth="1"/>
    <col min="6" max="6" width="23.140625" bestFit="1" customWidth="1"/>
    <col min="7" max="7" width="23.140625" customWidth="1"/>
    <col min="8" max="8" width="25.28515625" customWidth="1"/>
    <col min="9" max="9" width="17.5703125" bestFit="1" customWidth="1"/>
    <col min="10" max="10" width="46.28515625" customWidth="1"/>
    <col min="11" max="11" width="15.5703125" customWidth="1"/>
    <col min="12" max="12" width="16.7109375" customWidth="1"/>
  </cols>
  <sheetData>
    <row r="1" spans="1:12" ht="18.75" customHeight="1" x14ac:dyDescent="0.25">
      <c r="A1" s="435" t="s">
        <v>0</v>
      </c>
      <c r="B1" s="436"/>
      <c r="C1" s="436"/>
      <c r="D1" s="436"/>
      <c r="E1" s="436"/>
      <c r="F1" s="436"/>
      <c r="G1" s="436"/>
      <c r="H1" s="436"/>
      <c r="I1" s="436"/>
      <c r="J1" s="436"/>
      <c r="K1" s="436"/>
      <c r="L1" s="437"/>
    </row>
    <row r="2" spans="1:12" ht="15.75" thickBot="1" x14ac:dyDescent="0.3">
      <c r="A2" s="438"/>
      <c r="B2" s="439"/>
      <c r="C2" s="439"/>
      <c r="D2" s="439"/>
      <c r="E2" s="439"/>
      <c r="F2" s="439"/>
      <c r="G2" s="439"/>
      <c r="H2" s="439"/>
      <c r="I2" s="439"/>
      <c r="J2" s="439"/>
      <c r="K2" s="439"/>
      <c r="L2" s="440"/>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432" t="s">
        <v>848</v>
      </c>
      <c r="B4" s="432">
        <v>4</v>
      </c>
      <c r="C4" s="24" t="s">
        <v>97</v>
      </c>
      <c r="D4" s="335" t="s">
        <v>102</v>
      </c>
      <c r="E4" s="335">
        <v>21</v>
      </c>
      <c r="F4" s="3" t="s">
        <v>847</v>
      </c>
      <c r="G4" s="3" t="s">
        <v>846</v>
      </c>
      <c r="H4" s="2"/>
      <c r="I4" s="424" t="s">
        <v>845</v>
      </c>
      <c r="J4" s="355">
        <v>14209.96</v>
      </c>
      <c r="K4" s="3">
        <f t="shared" ref="K4:K11" si="0">J4/2088</f>
        <v>6.8055363984674324</v>
      </c>
      <c r="L4" s="427" t="s">
        <v>844</v>
      </c>
    </row>
    <row r="5" spans="1:12" x14ac:dyDescent="0.25">
      <c r="A5" s="433"/>
      <c r="B5" s="433"/>
      <c r="C5" s="25" t="s">
        <v>843</v>
      </c>
      <c r="D5" s="335" t="s">
        <v>102</v>
      </c>
      <c r="E5" s="333">
        <v>14</v>
      </c>
      <c r="F5" s="6" t="s">
        <v>841</v>
      </c>
      <c r="G5" s="6" t="s">
        <v>840</v>
      </c>
      <c r="H5" s="5"/>
      <c r="I5" s="425"/>
      <c r="J5" s="355">
        <v>14021.64</v>
      </c>
      <c r="K5" s="6">
        <f t="shared" si="0"/>
        <v>6.7153448275862067</v>
      </c>
      <c r="L5" s="428"/>
    </row>
    <row r="6" spans="1:12" x14ac:dyDescent="0.25">
      <c r="A6" s="433"/>
      <c r="B6" s="433"/>
      <c r="C6" s="25" t="s">
        <v>842</v>
      </c>
      <c r="D6" s="335" t="s">
        <v>102</v>
      </c>
      <c r="E6" s="333">
        <v>10</v>
      </c>
      <c r="F6" s="6" t="s">
        <v>841</v>
      </c>
      <c r="G6" s="6" t="s">
        <v>840</v>
      </c>
      <c r="H6" s="5"/>
      <c r="I6" s="425"/>
      <c r="J6" s="355">
        <v>13935.93</v>
      </c>
      <c r="K6" s="6">
        <f t="shared" si="0"/>
        <v>6.6742959770114947</v>
      </c>
      <c r="L6" s="428"/>
    </row>
    <row r="7" spans="1:12" x14ac:dyDescent="0.25">
      <c r="A7" s="433"/>
      <c r="B7" s="433"/>
      <c r="C7" s="25" t="s">
        <v>59</v>
      </c>
      <c r="D7" s="335" t="s">
        <v>102</v>
      </c>
      <c r="E7" s="333">
        <v>5</v>
      </c>
      <c r="F7" s="6" t="s">
        <v>839</v>
      </c>
      <c r="G7" s="6" t="s">
        <v>838</v>
      </c>
      <c r="H7" s="5"/>
      <c r="I7" s="425"/>
      <c r="J7" s="355">
        <v>13668.85</v>
      </c>
      <c r="K7" s="6">
        <f t="shared" si="0"/>
        <v>6.5463840996168585</v>
      </c>
      <c r="L7" s="428"/>
    </row>
    <row r="8" spans="1:12" x14ac:dyDescent="0.25">
      <c r="A8" s="433"/>
      <c r="B8" s="433"/>
      <c r="C8" s="25" t="s">
        <v>135</v>
      </c>
      <c r="D8" s="335" t="s">
        <v>102</v>
      </c>
      <c r="E8" s="333">
        <v>1</v>
      </c>
      <c r="F8" s="6" t="s">
        <v>839</v>
      </c>
      <c r="G8" s="6" t="s">
        <v>838</v>
      </c>
      <c r="H8" s="5"/>
      <c r="I8" s="425"/>
      <c r="J8" s="355">
        <v>13271.16</v>
      </c>
      <c r="K8" s="6">
        <f t="shared" si="0"/>
        <v>6.3559195402298849</v>
      </c>
      <c r="L8" s="428"/>
    </row>
    <row r="9" spans="1:12" x14ac:dyDescent="0.25">
      <c r="A9" s="433"/>
      <c r="B9" s="433"/>
      <c r="C9" s="25" t="s">
        <v>171</v>
      </c>
      <c r="D9" s="333" t="s">
        <v>837</v>
      </c>
      <c r="E9" s="333">
        <v>20</v>
      </c>
      <c r="F9" s="6" t="s">
        <v>836</v>
      </c>
      <c r="G9" s="6" t="s">
        <v>835</v>
      </c>
      <c r="H9" s="5"/>
      <c r="I9" s="426"/>
      <c r="J9" s="355">
        <v>13667.72</v>
      </c>
      <c r="K9" s="6">
        <f t="shared" si="0"/>
        <v>6.5458429118773944</v>
      </c>
      <c r="L9" s="429"/>
    </row>
    <row r="10" spans="1:12" x14ac:dyDescent="0.25">
      <c r="A10" s="433"/>
      <c r="B10" s="433"/>
      <c r="C10" s="25"/>
      <c r="D10" s="5"/>
      <c r="E10" s="5"/>
      <c r="F10" s="5"/>
      <c r="G10" s="5"/>
      <c r="H10" s="5"/>
      <c r="I10" s="5"/>
      <c r="J10" s="6"/>
      <c r="K10" s="6">
        <f t="shared" si="0"/>
        <v>0</v>
      </c>
      <c r="L10" s="7"/>
    </row>
    <row r="11" spans="1:12" ht="15.75" thickBot="1" x14ac:dyDescent="0.3">
      <c r="A11" s="433"/>
      <c r="B11" s="433"/>
      <c r="C11" s="96"/>
      <c r="D11" s="97"/>
      <c r="E11" s="97"/>
      <c r="F11" s="97"/>
      <c r="G11" s="97"/>
      <c r="H11" s="97"/>
      <c r="I11" s="97"/>
      <c r="J11" s="98"/>
      <c r="K11" s="98">
        <f t="shared" si="0"/>
        <v>0</v>
      </c>
      <c r="L11" s="99"/>
    </row>
    <row r="12" spans="1:12" x14ac:dyDescent="0.25">
      <c r="A12" s="433"/>
      <c r="B12" s="433"/>
      <c r="C12" s="455" t="s">
        <v>20</v>
      </c>
      <c r="D12" s="455"/>
      <c r="E12" s="455"/>
      <c r="F12" s="455"/>
      <c r="G12" s="455"/>
      <c r="H12" s="455"/>
      <c r="I12" s="455"/>
      <c r="J12" s="455"/>
      <c r="K12" s="455"/>
      <c r="L12" s="456"/>
    </row>
    <row r="13" spans="1:12" x14ac:dyDescent="0.25">
      <c r="A13" s="433"/>
      <c r="B13" s="433"/>
      <c r="C13" s="25" t="s">
        <v>21</v>
      </c>
      <c r="D13" s="23">
        <v>55</v>
      </c>
      <c r="E13" s="411" t="s">
        <v>26</v>
      </c>
      <c r="F13" s="412"/>
      <c r="G13" s="412"/>
      <c r="H13" s="412"/>
      <c r="I13" s="412"/>
      <c r="J13" s="412"/>
      <c r="K13" s="412"/>
      <c r="L13" s="413"/>
    </row>
    <row r="14" spans="1:12" ht="15.75" thickBot="1" x14ac:dyDescent="0.3">
      <c r="A14" s="433"/>
      <c r="B14" s="433"/>
      <c r="C14" s="26" t="s">
        <v>22</v>
      </c>
      <c r="D14" s="37">
        <v>0.57499999999999996</v>
      </c>
      <c r="E14" s="414" t="s">
        <v>25</v>
      </c>
      <c r="F14" s="415"/>
      <c r="G14" s="415"/>
      <c r="H14" s="415"/>
      <c r="I14" s="415"/>
      <c r="J14" s="415"/>
      <c r="K14" s="415"/>
      <c r="L14" s="416"/>
    </row>
    <row r="15" spans="1:12" ht="15.75" thickBot="1" x14ac:dyDescent="0.3">
      <c r="A15" s="433"/>
      <c r="B15" s="433"/>
      <c r="C15" s="441" t="s">
        <v>11</v>
      </c>
      <c r="D15" s="441"/>
      <c r="E15" s="441"/>
      <c r="F15" s="441"/>
      <c r="G15" s="441"/>
      <c r="H15" s="441"/>
      <c r="I15" s="441"/>
      <c r="J15" s="441"/>
      <c r="K15" s="441"/>
      <c r="L15" s="442"/>
    </row>
    <row r="16" spans="1:12" ht="15.75" thickBot="1" x14ac:dyDescent="0.3">
      <c r="A16" s="433"/>
      <c r="B16" s="433"/>
      <c r="C16" s="354" t="s">
        <v>12</v>
      </c>
      <c r="D16" s="443">
        <v>11</v>
      </c>
      <c r="E16" s="444"/>
      <c r="F16" s="444"/>
      <c r="G16" s="444"/>
      <c r="H16" s="444"/>
      <c r="I16" s="444"/>
      <c r="J16" s="444"/>
      <c r="K16" s="444"/>
      <c r="L16" s="445"/>
    </row>
    <row r="17" spans="1:12" x14ac:dyDescent="0.25">
      <c r="A17" s="433"/>
      <c r="B17" s="433"/>
      <c r="C17" s="446" t="s">
        <v>13</v>
      </c>
      <c r="D17" s="465" t="s">
        <v>834</v>
      </c>
      <c r="E17" s="431"/>
      <c r="F17" s="470" t="s">
        <v>833</v>
      </c>
      <c r="G17" s="431"/>
      <c r="H17" s="430" t="s">
        <v>832</v>
      </c>
      <c r="I17" s="431"/>
      <c r="J17" s="431"/>
      <c r="K17" s="353"/>
      <c r="L17" s="352"/>
    </row>
    <row r="18" spans="1:12" x14ac:dyDescent="0.25">
      <c r="A18" s="433"/>
      <c r="B18" s="433"/>
      <c r="C18" s="447"/>
      <c r="D18" s="466" t="s">
        <v>831</v>
      </c>
      <c r="E18" s="467"/>
      <c r="F18" s="471" t="s">
        <v>830</v>
      </c>
      <c r="G18" s="467"/>
      <c r="H18" s="351"/>
      <c r="I18" s="351"/>
      <c r="J18" s="351"/>
      <c r="K18" s="351"/>
      <c r="L18" s="350"/>
    </row>
    <row r="19" spans="1:12" x14ac:dyDescent="0.25">
      <c r="A19" s="433"/>
      <c r="B19" s="433"/>
      <c r="C19" s="447"/>
      <c r="D19" s="466" t="s">
        <v>829</v>
      </c>
      <c r="E19" s="467"/>
      <c r="F19" s="471" t="s">
        <v>828</v>
      </c>
      <c r="G19" s="467"/>
      <c r="H19" s="351"/>
      <c r="I19" s="351"/>
      <c r="J19" s="351"/>
      <c r="K19" s="351"/>
      <c r="L19" s="350"/>
    </row>
    <row r="20" spans="1:12" ht="15.75" thickBot="1" x14ac:dyDescent="0.3">
      <c r="A20" s="433"/>
      <c r="B20" s="433"/>
      <c r="C20" s="448"/>
      <c r="D20" s="468" t="s">
        <v>827</v>
      </c>
      <c r="E20" s="469"/>
      <c r="F20" s="472" t="s">
        <v>826</v>
      </c>
      <c r="G20" s="469"/>
      <c r="H20" s="349"/>
      <c r="I20" s="349"/>
      <c r="J20" s="349"/>
      <c r="K20" s="349"/>
      <c r="L20" s="348"/>
    </row>
    <row r="21" spans="1:12" x14ac:dyDescent="0.25">
      <c r="A21" s="433"/>
      <c r="B21" s="433"/>
      <c r="C21" s="446" t="s">
        <v>14</v>
      </c>
      <c r="D21" s="457" t="s">
        <v>825</v>
      </c>
      <c r="E21" s="458"/>
      <c r="F21" s="458"/>
      <c r="G21" s="458"/>
      <c r="H21" s="353"/>
      <c r="I21" s="353"/>
      <c r="J21" s="353"/>
      <c r="K21" s="353"/>
      <c r="L21" s="352"/>
    </row>
    <row r="22" spans="1:12" x14ac:dyDescent="0.25">
      <c r="A22" s="433"/>
      <c r="B22" s="433"/>
      <c r="C22" s="447"/>
      <c r="D22" s="459"/>
      <c r="E22" s="460"/>
      <c r="F22" s="460"/>
      <c r="G22" s="460"/>
      <c r="H22" s="351"/>
      <c r="I22" s="351"/>
      <c r="J22" s="351"/>
      <c r="K22" s="351"/>
      <c r="L22" s="350"/>
    </row>
    <row r="23" spans="1:12" x14ac:dyDescent="0.25">
      <c r="A23" s="433"/>
      <c r="B23" s="433"/>
      <c r="C23" s="447"/>
      <c r="D23" s="459"/>
      <c r="E23" s="460"/>
      <c r="F23" s="460"/>
      <c r="G23" s="460"/>
      <c r="H23" s="351"/>
      <c r="I23" s="351"/>
      <c r="J23" s="351"/>
      <c r="K23" s="351"/>
      <c r="L23" s="350"/>
    </row>
    <row r="24" spans="1:12" x14ac:dyDescent="0.25">
      <c r="A24" s="433"/>
      <c r="B24" s="433"/>
      <c r="C24" s="447"/>
      <c r="D24" s="459"/>
      <c r="E24" s="460"/>
      <c r="F24" s="460"/>
      <c r="G24" s="460"/>
      <c r="H24" s="351"/>
      <c r="I24" s="351"/>
      <c r="J24" s="351"/>
      <c r="K24" s="351"/>
      <c r="L24" s="350"/>
    </row>
    <row r="25" spans="1:12" ht="15.75" thickBot="1" x14ac:dyDescent="0.3">
      <c r="A25" s="433"/>
      <c r="B25" s="433"/>
      <c r="C25" s="447"/>
      <c r="D25" s="461"/>
      <c r="E25" s="462"/>
      <c r="F25" s="462"/>
      <c r="G25" s="462"/>
      <c r="H25" s="351"/>
      <c r="I25" s="351"/>
      <c r="J25" s="351"/>
      <c r="K25" s="351"/>
      <c r="L25" s="350"/>
    </row>
    <row r="26" spans="1:12" x14ac:dyDescent="0.25">
      <c r="A26" s="433"/>
      <c r="B26" s="433"/>
      <c r="C26" s="446" t="s">
        <v>19</v>
      </c>
      <c r="D26" s="457" t="s">
        <v>824</v>
      </c>
      <c r="E26" s="458"/>
      <c r="F26" s="458"/>
      <c r="G26" s="458"/>
      <c r="H26" s="430"/>
      <c r="I26" s="353"/>
      <c r="J26" s="353"/>
      <c r="K26" s="353"/>
      <c r="L26" s="352"/>
    </row>
    <row r="27" spans="1:12" x14ac:dyDescent="0.25">
      <c r="A27" s="433"/>
      <c r="B27" s="433"/>
      <c r="C27" s="447"/>
      <c r="D27" s="459"/>
      <c r="E27" s="460"/>
      <c r="F27" s="460"/>
      <c r="G27" s="460"/>
      <c r="H27" s="463"/>
      <c r="I27" s="351"/>
      <c r="J27" s="351"/>
      <c r="K27" s="351"/>
      <c r="L27" s="350"/>
    </row>
    <row r="28" spans="1:12" x14ac:dyDescent="0.25">
      <c r="A28" s="433"/>
      <c r="B28" s="433"/>
      <c r="C28" s="447"/>
      <c r="D28" s="459"/>
      <c r="E28" s="460"/>
      <c r="F28" s="460"/>
      <c r="G28" s="460"/>
      <c r="H28" s="463"/>
      <c r="I28" s="351"/>
      <c r="J28" s="351"/>
      <c r="K28" s="351"/>
      <c r="L28" s="350"/>
    </row>
    <row r="29" spans="1:12" ht="59.45" customHeight="1" thickBot="1" x14ac:dyDescent="0.3">
      <c r="A29" s="433"/>
      <c r="B29" s="433"/>
      <c r="C29" s="448"/>
      <c r="D29" s="461"/>
      <c r="E29" s="462"/>
      <c r="F29" s="462"/>
      <c r="G29" s="462"/>
      <c r="H29" s="464"/>
      <c r="I29" s="349"/>
      <c r="J29" s="349"/>
      <c r="K29" s="349"/>
      <c r="L29" s="348"/>
    </row>
    <row r="30" spans="1:12" x14ac:dyDescent="0.25">
      <c r="A30" s="433"/>
      <c r="B30" s="433"/>
      <c r="C30" s="347" t="s">
        <v>15</v>
      </c>
      <c r="D30" s="346">
        <v>85000</v>
      </c>
      <c r="E30" s="345">
        <f>D30/D31</f>
        <v>7.1530758226037203E-2</v>
      </c>
      <c r="F30" s="417" t="s">
        <v>823</v>
      </c>
      <c r="G30" s="418"/>
      <c r="H30" s="419"/>
      <c r="I30" s="419"/>
      <c r="J30" s="419"/>
      <c r="K30" s="419"/>
      <c r="L30" s="420"/>
    </row>
    <row r="31" spans="1:12" ht="15.75" thickBot="1" x14ac:dyDescent="0.3">
      <c r="A31" s="433"/>
      <c r="B31" s="433"/>
      <c r="C31" s="344" t="s">
        <v>16</v>
      </c>
      <c r="D31" s="343">
        <v>1188300</v>
      </c>
      <c r="E31" s="342"/>
      <c r="F31" s="421"/>
      <c r="G31" s="422"/>
      <c r="H31" s="422"/>
      <c r="I31" s="422"/>
      <c r="J31" s="422"/>
      <c r="K31" s="422"/>
      <c r="L31" s="423"/>
    </row>
    <row r="32" spans="1:12" x14ac:dyDescent="0.25">
      <c r="A32" s="433"/>
      <c r="B32" s="433"/>
      <c r="C32" s="24" t="s">
        <v>17</v>
      </c>
      <c r="D32" s="341">
        <v>55287</v>
      </c>
      <c r="E32" s="449" t="s">
        <v>124</v>
      </c>
      <c r="F32" s="450"/>
      <c r="G32" s="450"/>
      <c r="H32" s="450"/>
      <c r="I32" s="450"/>
      <c r="J32" s="450"/>
      <c r="K32" s="450"/>
      <c r="L32" s="451"/>
    </row>
    <row r="33" spans="1:12" ht="15.75" thickBot="1" x14ac:dyDescent="0.3">
      <c r="A33" s="434"/>
      <c r="B33" s="434"/>
      <c r="C33" s="26" t="s">
        <v>18</v>
      </c>
      <c r="D33" s="340">
        <v>96.2</v>
      </c>
      <c r="E33" s="452"/>
      <c r="F33" s="453"/>
      <c r="G33" s="453"/>
      <c r="H33" s="453"/>
      <c r="I33" s="453"/>
      <c r="J33" s="453"/>
      <c r="K33" s="453"/>
      <c r="L33" s="454"/>
    </row>
  </sheetData>
  <mergeCells count="26">
    <mergeCell ref="A4:A33"/>
    <mergeCell ref="A1:L2"/>
    <mergeCell ref="C15:L15"/>
    <mergeCell ref="D16:L16"/>
    <mergeCell ref="C17:C20"/>
    <mergeCell ref="B4:B33"/>
    <mergeCell ref="C21:C25"/>
    <mergeCell ref="E32:L33"/>
    <mergeCell ref="C26:C29"/>
    <mergeCell ref="C12:L12"/>
    <mergeCell ref="D21:G25"/>
    <mergeCell ref="D26:H29"/>
    <mergeCell ref="D17:E17"/>
    <mergeCell ref="D18:E18"/>
    <mergeCell ref="D19:E19"/>
    <mergeCell ref="D20:E20"/>
    <mergeCell ref="E13:L13"/>
    <mergeCell ref="E14:L14"/>
    <mergeCell ref="F30:L31"/>
    <mergeCell ref="I4:I9"/>
    <mergeCell ref="L4:L9"/>
    <mergeCell ref="H17:J17"/>
    <mergeCell ref="F17:G17"/>
    <mergeCell ref="F18:G18"/>
    <mergeCell ref="F19:G19"/>
    <mergeCell ref="F20:G20"/>
  </mergeCells>
  <hyperlinks>
    <hyperlink ref="E32" r:id="rId1" xr:uid="{D18D655E-DA80-4B69-8A6C-8C757488AA7C}"/>
  </hyperlinks>
  <pageMargins left="0.7" right="0.7" top="0.75" bottom="0.75" header="0.3" footer="0.3"/>
  <pageSetup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FE2D8-C828-4BB1-B64C-E7C6592A0764}">
  <dimension ref="A1:M29"/>
  <sheetViews>
    <sheetView workbookViewId="0">
      <selection activeCell="D30" sqref="D30"/>
    </sheetView>
  </sheetViews>
  <sheetFormatPr defaultRowHeight="15" x14ac:dyDescent="0.25"/>
  <cols>
    <col min="3" max="3" width="23.85546875" bestFit="1" customWidth="1"/>
    <col min="4" max="4" width="15.28515625" bestFit="1" customWidth="1"/>
    <col min="5" max="5" width="27.140625" bestFit="1" customWidth="1"/>
    <col min="6" max="6" width="23.140625" bestFit="1" customWidth="1"/>
    <col min="7" max="7" width="22.85546875" bestFit="1" customWidth="1"/>
    <col min="8" max="8" width="21.28515625" bestFit="1" customWidth="1"/>
    <col min="9" max="9" width="17.5703125" bestFit="1" customWidth="1"/>
    <col min="10" max="10" width="41.85546875" bestFit="1" customWidth="1"/>
    <col min="13" max="13" width="12.5703125" bestFit="1" customWidth="1"/>
  </cols>
  <sheetData>
    <row r="1" spans="1:13" x14ac:dyDescent="0.25">
      <c r="A1" s="534" t="s">
        <v>0</v>
      </c>
      <c r="B1" s="535"/>
      <c r="C1" s="535"/>
      <c r="D1" s="535"/>
      <c r="E1" s="535"/>
      <c r="F1" s="535"/>
      <c r="G1" s="535"/>
      <c r="H1" s="535"/>
      <c r="I1" s="535"/>
      <c r="J1" s="535"/>
      <c r="K1" s="535"/>
      <c r="L1" s="536"/>
    </row>
    <row r="2" spans="1:13" ht="15.75" thickBot="1" x14ac:dyDescent="0.3">
      <c r="A2" s="537"/>
      <c r="B2" s="538"/>
      <c r="C2" s="538"/>
      <c r="D2" s="538"/>
      <c r="E2" s="538"/>
      <c r="F2" s="538"/>
      <c r="G2" s="538"/>
      <c r="H2" s="538"/>
      <c r="I2" s="538"/>
      <c r="J2" s="538"/>
      <c r="K2" s="538"/>
      <c r="L2" s="539"/>
    </row>
    <row r="3" spans="1:13"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3" x14ac:dyDescent="0.25">
      <c r="A4" s="531" t="s">
        <v>96</v>
      </c>
      <c r="B4" s="531">
        <v>5</v>
      </c>
      <c r="C4" s="24" t="s">
        <v>97</v>
      </c>
      <c r="D4" s="2" t="s">
        <v>30</v>
      </c>
      <c r="E4" s="2" t="s">
        <v>98</v>
      </c>
      <c r="F4" s="2"/>
      <c r="G4" s="2" t="s">
        <v>99</v>
      </c>
      <c r="H4" s="2">
        <v>27.88</v>
      </c>
      <c r="I4" s="2" t="s">
        <v>100</v>
      </c>
      <c r="J4" s="3">
        <v>8952</v>
      </c>
      <c r="K4" s="3">
        <f>J4/2088</f>
        <v>4.2873563218390807</v>
      </c>
      <c r="L4" s="4"/>
    </row>
    <row r="5" spans="1:13" x14ac:dyDescent="0.25">
      <c r="A5" s="532"/>
      <c r="B5" s="532"/>
      <c r="C5" s="25" t="s">
        <v>101</v>
      </c>
      <c r="D5" s="5" t="s">
        <v>102</v>
      </c>
      <c r="E5" s="5" t="s">
        <v>103</v>
      </c>
      <c r="F5" s="5"/>
      <c r="G5" s="5" t="s">
        <v>99</v>
      </c>
      <c r="H5" s="5">
        <v>27.88</v>
      </c>
      <c r="I5" s="5" t="s">
        <v>100</v>
      </c>
      <c r="J5" s="6">
        <v>17088</v>
      </c>
      <c r="K5" s="6">
        <f t="shared" ref="K5:K7" si="0">J5/2088</f>
        <v>8.1839080459770113</v>
      </c>
      <c r="L5" s="7"/>
      <c r="M5" s="53"/>
    </row>
    <row r="6" spans="1:13" x14ac:dyDescent="0.25">
      <c r="A6" s="532"/>
      <c r="B6" s="532"/>
      <c r="C6" s="25" t="s">
        <v>59</v>
      </c>
      <c r="D6" s="5" t="s">
        <v>30</v>
      </c>
      <c r="E6" s="5" t="s">
        <v>104</v>
      </c>
      <c r="F6" s="5"/>
      <c r="G6" s="5" t="s">
        <v>105</v>
      </c>
      <c r="H6" s="5">
        <v>23.42</v>
      </c>
      <c r="I6" s="5" t="s">
        <v>100</v>
      </c>
      <c r="J6" s="6">
        <v>8952</v>
      </c>
      <c r="K6" s="6">
        <f t="shared" si="0"/>
        <v>4.2873563218390807</v>
      </c>
      <c r="L6" s="7"/>
    </row>
    <row r="7" spans="1:13" ht="15.75" thickBot="1" x14ac:dyDescent="0.3">
      <c r="A7" s="532"/>
      <c r="B7" s="532"/>
      <c r="C7" s="25"/>
      <c r="D7" s="5"/>
      <c r="E7" s="5"/>
      <c r="F7" s="5"/>
      <c r="G7" s="5"/>
      <c r="H7" s="5"/>
      <c r="I7" s="5"/>
      <c r="J7" s="6"/>
      <c r="K7" s="6">
        <f t="shared" si="0"/>
        <v>0</v>
      </c>
      <c r="L7" s="7"/>
    </row>
    <row r="8" spans="1:13" x14ac:dyDescent="0.25">
      <c r="A8" s="532"/>
      <c r="B8" s="532"/>
      <c r="C8" s="455" t="s">
        <v>20</v>
      </c>
      <c r="D8" s="455"/>
      <c r="E8" s="455"/>
      <c r="F8" s="455"/>
      <c r="G8" s="455"/>
      <c r="H8" s="455"/>
      <c r="I8" s="455"/>
      <c r="J8" s="455"/>
      <c r="K8" s="455"/>
      <c r="L8" s="456"/>
    </row>
    <row r="9" spans="1:13" x14ac:dyDescent="0.25">
      <c r="A9" s="532"/>
      <c r="B9" s="532"/>
      <c r="C9" s="25" t="s">
        <v>21</v>
      </c>
      <c r="D9" s="23">
        <v>75</v>
      </c>
      <c r="E9" s="411" t="s">
        <v>26</v>
      </c>
      <c r="F9" s="412"/>
      <c r="G9" s="412"/>
      <c r="H9" s="412"/>
      <c r="I9" s="412"/>
      <c r="J9" s="412"/>
      <c r="K9" s="412"/>
      <c r="L9" s="413"/>
    </row>
    <row r="10" spans="1:13" ht="15.75" thickBot="1" x14ac:dyDescent="0.3">
      <c r="A10" s="532"/>
      <c r="B10" s="532"/>
      <c r="C10" s="26" t="s">
        <v>22</v>
      </c>
      <c r="D10" s="37">
        <v>0.57499999999999996</v>
      </c>
      <c r="E10" s="414" t="s">
        <v>25</v>
      </c>
      <c r="F10" s="415"/>
      <c r="G10" s="415"/>
      <c r="H10" s="415"/>
      <c r="I10" s="415"/>
      <c r="J10" s="415"/>
      <c r="K10" s="415"/>
      <c r="L10" s="416"/>
    </row>
    <row r="11" spans="1:13" ht="15.75" thickBot="1" x14ac:dyDescent="0.3">
      <c r="A11" s="532"/>
      <c r="B11" s="532"/>
      <c r="C11" s="540" t="s">
        <v>11</v>
      </c>
      <c r="D11" s="540"/>
      <c r="E11" s="540"/>
      <c r="F11" s="540"/>
      <c r="G11" s="540"/>
      <c r="H11" s="540"/>
      <c r="I11" s="540"/>
      <c r="J11" s="540"/>
      <c r="K11" s="540"/>
      <c r="L11" s="541"/>
    </row>
    <row r="12" spans="1:13" ht="15.75" thickBot="1" x14ac:dyDescent="0.3">
      <c r="A12" s="532"/>
      <c r="B12" s="532"/>
      <c r="C12" s="44" t="s">
        <v>12</v>
      </c>
      <c r="D12" s="542"/>
      <c r="E12" s="543"/>
      <c r="F12" s="543"/>
      <c r="G12" s="543"/>
      <c r="H12" s="543"/>
      <c r="I12" s="543"/>
      <c r="J12" s="543"/>
      <c r="K12" s="543"/>
      <c r="L12" s="544"/>
    </row>
    <row r="13" spans="1:13" x14ac:dyDescent="0.25">
      <c r="A13" s="532"/>
      <c r="B13" s="532"/>
      <c r="C13" s="545" t="s">
        <v>106</v>
      </c>
      <c r="D13" s="769" t="s">
        <v>107</v>
      </c>
      <c r="E13" s="770"/>
      <c r="F13" s="770"/>
      <c r="G13" s="770"/>
      <c r="H13" s="771"/>
      <c r="I13" s="9"/>
      <c r="J13" s="9"/>
      <c r="K13" s="9"/>
      <c r="L13" s="10"/>
    </row>
    <row r="14" spans="1:13" x14ac:dyDescent="0.25">
      <c r="A14" s="532"/>
      <c r="B14" s="532"/>
      <c r="C14" s="546"/>
      <c r="D14" s="769" t="s">
        <v>108</v>
      </c>
      <c r="E14" s="770"/>
      <c r="F14" s="770"/>
      <c r="G14" s="770"/>
      <c r="H14" s="771"/>
      <c r="L14" s="13"/>
    </row>
    <row r="15" spans="1:13" x14ac:dyDescent="0.25">
      <c r="A15" s="532"/>
      <c r="B15" s="532"/>
      <c r="C15" s="546"/>
      <c r="D15" s="769" t="s">
        <v>109</v>
      </c>
      <c r="E15" s="770"/>
      <c r="F15" s="770"/>
      <c r="G15" s="770"/>
      <c r="H15" s="771"/>
      <c r="L15" s="13"/>
    </row>
    <row r="16" spans="1:13" ht="15.75" thickBot="1" x14ac:dyDescent="0.3">
      <c r="A16" s="532"/>
      <c r="B16" s="532"/>
      <c r="C16" s="547"/>
      <c r="D16" s="769" t="s">
        <v>110</v>
      </c>
      <c r="E16" s="770"/>
      <c r="F16" s="770"/>
      <c r="G16" s="770"/>
      <c r="H16" s="771"/>
      <c r="I16" s="14"/>
      <c r="J16" s="14"/>
      <c r="K16" s="14"/>
      <c r="L16" s="15"/>
    </row>
    <row r="17" spans="1:12" x14ac:dyDescent="0.25">
      <c r="A17" s="532"/>
      <c r="B17" s="532"/>
      <c r="C17" s="545"/>
      <c r="D17" s="769" t="s">
        <v>111</v>
      </c>
      <c r="E17" s="770"/>
      <c r="F17" s="770"/>
      <c r="G17" s="770"/>
      <c r="H17" s="771"/>
      <c r="I17" s="9"/>
      <c r="J17" s="9"/>
      <c r="K17" s="9"/>
      <c r="L17" s="10"/>
    </row>
    <row r="18" spans="1:12" x14ac:dyDescent="0.25">
      <c r="A18" s="532"/>
      <c r="B18" s="532"/>
      <c r="C18" s="546"/>
      <c r="D18" s="769" t="s">
        <v>112</v>
      </c>
      <c r="E18" s="770"/>
      <c r="F18" s="770"/>
      <c r="G18" s="770"/>
      <c r="H18" s="771"/>
      <c r="L18" s="13"/>
    </row>
    <row r="19" spans="1:12" x14ac:dyDescent="0.25">
      <c r="A19" s="532"/>
      <c r="B19" s="532"/>
      <c r="C19" s="546"/>
      <c r="D19" s="11"/>
      <c r="L19" s="13"/>
    </row>
    <row r="20" spans="1:12" x14ac:dyDescent="0.25">
      <c r="A20" s="532"/>
      <c r="B20" s="532"/>
      <c r="C20" s="546"/>
      <c r="D20" s="11"/>
      <c r="L20" s="13"/>
    </row>
    <row r="21" spans="1:12" ht="15.75" thickBot="1" x14ac:dyDescent="0.3">
      <c r="A21" s="532"/>
      <c r="B21" s="532"/>
      <c r="C21" s="546"/>
      <c r="D21" s="11"/>
      <c r="L21" s="13"/>
    </row>
    <row r="22" spans="1:12" x14ac:dyDescent="0.25">
      <c r="A22" s="532"/>
      <c r="B22" s="532"/>
      <c r="C22" s="545" t="s">
        <v>19</v>
      </c>
      <c r="D22" s="772" t="s">
        <v>113</v>
      </c>
      <c r="E22" s="772"/>
      <c r="F22" s="772"/>
      <c r="G22" s="772"/>
      <c r="H22" s="772"/>
      <c r="I22" s="772"/>
      <c r="J22" s="9"/>
      <c r="K22" s="9"/>
      <c r="L22" s="10"/>
    </row>
    <row r="23" spans="1:12" x14ac:dyDescent="0.25">
      <c r="A23" s="532"/>
      <c r="B23" s="532"/>
      <c r="C23" s="546"/>
      <c r="D23" s="772"/>
      <c r="E23" s="772"/>
      <c r="F23" s="772"/>
      <c r="G23" s="772"/>
      <c r="H23" s="772"/>
      <c r="I23" s="772"/>
      <c r="L23" s="13"/>
    </row>
    <row r="24" spans="1:12" x14ac:dyDescent="0.25">
      <c r="A24" s="532"/>
      <c r="B24" s="532"/>
      <c r="C24" s="546"/>
      <c r="D24" s="772"/>
      <c r="E24" s="772"/>
      <c r="F24" s="772"/>
      <c r="G24" s="772"/>
      <c r="H24" s="772"/>
      <c r="I24" s="772"/>
      <c r="L24" s="13"/>
    </row>
    <row r="25" spans="1:12" ht="15.75" thickBot="1" x14ac:dyDescent="0.3">
      <c r="A25" s="532"/>
      <c r="B25" s="532"/>
      <c r="C25" s="547"/>
      <c r="D25" s="772"/>
      <c r="E25" s="772"/>
      <c r="F25" s="772"/>
      <c r="G25" s="772"/>
      <c r="H25" s="772"/>
      <c r="I25" s="772"/>
      <c r="J25" s="14"/>
      <c r="K25" s="14"/>
      <c r="L25" s="15"/>
    </row>
    <row r="26" spans="1:12" x14ac:dyDescent="0.25">
      <c r="A26" s="532"/>
      <c r="B26" s="532"/>
      <c r="C26" s="45" t="s">
        <v>15</v>
      </c>
      <c r="D26" s="21">
        <v>196279</v>
      </c>
      <c r="E26" s="22">
        <f>D26/D27</f>
        <v>0.41218788756999386</v>
      </c>
      <c r="F26" s="515" t="s">
        <v>23</v>
      </c>
      <c r="G26" s="516"/>
      <c r="H26" s="517"/>
      <c r="I26" s="517"/>
      <c r="J26" s="517"/>
      <c r="K26" s="517"/>
      <c r="L26" s="518"/>
    </row>
    <row r="27" spans="1:12" ht="15.75" thickBot="1" x14ac:dyDescent="0.3">
      <c r="A27" s="532"/>
      <c r="B27" s="532"/>
      <c r="C27" s="46" t="s">
        <v>16</v>
      </c>
      <c r="D27" s="16">
        <v>476188.18</v>
      </c>
      <c r="E27" s="1"/>
      <c r="F27" s="519"/>
      <c r="G27" s="520"/>
      <c r="H27" s="520"/>
      <c r="I27" s="520"/>
      <c r="J27" s="520"/>
      <c r="K27" s="520"/>
      <c r="L27" s="521"/>
    </row>
    <row r="28" spans="1:12" x14ac:dyDescent="0.25">
      <c r="A28" s="532"/>
      <c r="B28" s="532"/>
      <c r="C28" s="47" t="s">
        <v>17</v>
      </c>
      <c r="D28" s="48">
        <v>8656</v>
      </c>
      <c r="E28" s="548" t="s">
        <v>114</v>
      </c>
      <c r="F28" s="549"/>
      <c r="G28" s="549"/>
      <c r="H28" s="549"/>
      <c r="I28" s="549"/>
      <c r="J28" s="549"/>
      <c r="K28" s="549"/>
      <c r="L28" s="550"/>
    </row>
    <row r="29" spans="1:12" ht="15.75" thickBot="1" x14ac:dyDescent="0.3">
      <c r="A29" s="533"/>
      <c r="B29" s="533"/>
      <c r="C29" s="49" t="s">
        <v>18</v>
      </c>
      <c r="D29" s="27">
        <v>85.9</v>
      </c>
      <c r="E29" s="551"/>
      <c r="F29" s="552"/>
      <c r="G29" s="552"/>
      <c r="H29" s="552"/>
      <c r="I29" s="552"/>
      <c r="J29" s="552"/>
      <c r="K29" s="552"/>
      <c r="L29" s="553"/>
    </row>
  </sheetData>
  <mergeCells count="20">
    <mergeCell ref="C17:C21"/>
    <mergeCell ref="D17:H17"/>
    <mergeCell ref="D18:H18"/>
    <mergeCell ref="A1:L2"/>
    <mergeCell ref="A4:A29"/>
    <mergeCell ref="B4:B29"/>
    <mergeCell ref="C8:L8"/>
    <mergeCell ref="E9:L9"/>
    <mergeCell ref="E10:L10"/>
    <mergeCell ref="C11:L11"/>
    <mergeCell ref="D12:L12"/>
    <mergeCell ref="C13:C16"/>
    <mergeCell ref="D13:H13"/>
    <mergeCell ref="C22:C25"/>
    <mergeCell ref="D22:I25"/>
    <mergeCell ref="F26:L27"/>
    <mergeCell ref="E28:L29"/>
    <mergeCell ref="D14:H14"/>
    <mergeCell ref="D15:H15"/>
    <mergeCell ref="D16:H16"/>
  </mergeCells>
  <hyperlinks>
    <hyperlink ref="E28" r:id="rId1" xr:uid="{57F5953A-F5AA-4C2B-8C58-32A175CEEFC9}"/>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35D4C-F25C-42F1-8FBA-55BE5EEDD212}">
  <dimension ref="A1:L29"/>
  <sheetViews>
    <sheetView workbookViewId="0">
      <selection activeCell="J39" sqref="J39"/>
    </sheetView>
  </sheetViews>
  <sheetFormatPr defaultRowHeight="15" x14ac:dyDescent="0.25"/>
  <cols>
    <col min="3" max="3" width="29" bestFit="1" customWidth="1"/>
    <col min="4" max="4" width="15.28515625" bestFit="1" customWidth="1"/>
    <col min="7" max="7" width="22.85546875" bestFit="1" customWidth="1"/>
    <col min="8" max="8" width="21.28515625" bestFit="1" customWidth="1"/>
    <col min="9" max="9" width="17.5703125" bestFit="1" customWidth="1"/>
    <col min="10" max="10" width="13.5703125" customWidth="1"/>
    <col min="12" max="12" width="59.5703125" bestFit="1"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685" t="s">
        <v>397</v>
      </c>
      <c r="B4" s="685">
        <v>5</v>
      </c>
      <c r="C4" s="58" t="s">
        <v>29</v>
      </c>
      <c r="D4" s="59" t="s">
        <v>30</v>
      </c>
      <c r="E4" s="59">
        <v>8</v>
      </c>
      <c r="F4" s="59" t="s">
        <v>398</v>
      </c>
      <c r="G4" s="59" t="s">
        <v>399</v>
      </c>
      <c r="H4" s="106">
        <v>32.65</v>
      </c>
      <c r="I4" s="59" t="s">
        <v>400</v>
      </c>
      <c r="J4" s="60">
        <v>78501.440000000002</v>
      </c>
      <c r="K4" s="60">
        <f>J4/2088</f>
        <v>37.596475095785443</v>
      </c>
      <c r="L4" s="61" t="s">
        <v>401</v>
      </c>
    </row>
    <row r="5" spans="1:12" x14ac:dyDescent="0.25">
      <c r="A5" s="686"/>
      <c r="B5" s="686"/>
      <c r="C5" s="62" t="s">
        <v>171</v>
      </c>
      <c r="D5" s="59" t="s">
        <v>30</v>
      </c>
      <c r="E5" s="63">
        <v>6</v>
      </c>
      <c r="F5" s="63" t="s">
        <v>402</v>
      </c>
      <c r="G5" s="59" t="s">
        <v>403</v>
      </c>
      <c r="H5" s="107">
        <v>24.85</v>
      </c>
      <c r="I5" s="59" t="s">
        <v>400</v>
      </c>
      <c r="J5" s="64">
        <v>64112.05</v>
      </c>
      <c r="K5" s="64">
        <f t="shared" ref="K5:K8" si="0">J5/2088</f>
        <v>30.705004789272031</v>
      </c>
      <c r="L5" s="61" t="s">
        <v>404</v>
      </c>
    </row>
    <row r="6" spans="1:12" x14ac:dyDescent="0.25">
      <c r="A6" s="686"/>
      <c r="B6" s="686"/>
      <c r="C6" s="62" t="s">
        <v>59</v>
      </c>
      <c r="D6" s="59" t="s">
        <v>30</v>
      </c>
      <c r="E6" s="63">
        <v>2</v>
      </c>
      <c r="F6" s="63" t="s">
        <v>402</v>
      </c>
      <c r="G6" s="59" t="s">
        <v>403</v>
      </c>
      <c r="H6" s="107">
        <v>23.61</v>
      </c>
      <c r="I6" s="59" t="s">
        <v>400</v>
      </c>
      <c r="J6" s="64">
        <v>56766.28</v>
      </c>
      <c r="K6" s="64">
        <f t="shared" si="0"/>
        <v>27.186915708812261</v>
      </c>
      <c r="L6" s="61" t="s">
        <v>405</v>
      </c>
    </row>
    <row r="7" spans="1:12" x14ac:dyDescent="0.25">
      <c r="A7" s="686"/>
      <c r="B7" s="686"/>
      <c r="C7" s="62" t="s">
        <v>406</v>
      </c>
      <c r="D7" s="59" t="s">
        <v>30</v>
      </c>
      <c r="E7" s="63">
        <v>2</v>
      </c>
      <c r="F7" s="63" t="s">
        <v>402</v>
      </c>
      <c r="G7" s="59" t="s">
        <v>403</v>
      </c>
      <c r="H7" s="107">
        <v>22.41</v>
      </c>
      <c r="I7" s="59" t="s">
        <v>400</v>
      </c>
      <c r="J7" s="64">
        <v>53881.08</v>
      </c>
      <c r="K7" s="64">
        <f t="shared" si="0"/>
        <v>25.805114942528736</v>
      </c>
      <c r="L7" s="61" t="s">
        <v>405</v>
      </c>
    </row>
    <row r="8" spans="1:12" ht="15.75" thickBot="1" x14ac:dyDescent="0.3">
      <c r="A8" s="686"/>
      <c r="B8" s="686"/>
      <c r="C8" s="62"/>
      <c r="D8" s="63"/>
      <c r="E8" s="63"/>
      <c r="F8" s="63"/>
      <c r="G8" s="63"/>
      <c r="H8" s="63"/>
      <c r="I8" s="63"/>
      <c r="J8" s="64"/>
      <c r="K8" s="64">
        <f t="shared" si="0"/>
        <v>0</v>
      </c>
      <c r="L8" s="65"/>
    </row>
    <row r="9" spans="1:12" x14ac:dyDescent="0.25">
      <c r="A9" s="686"/>
      <c r="B9" s="686"/>
      <c r="C9" s="390" t="s">
        <v>20</v>
      </c>
      <c r="D9" s="390"/>
      <c r="E9" s="390"/>
      <c r="F9" s="390"/>
      <c r="G9" s="390"/>
      <c r="H9" s="390"/>
      <c r="I9" s="390"/>
      <c r="J9" s="390"/>
      <c r="K9" s="390"/>
      <c r="L9" s="391"/>
    </row>
    <row r="10" spans="1:12" x14ac:dyDescent="0.25">
      <c r="A10" s="686"/>
      <c r="B10" s="686"/>
      <c r="C10" s="62" t="s">
        <v>21</v>
      </c>
      <c r="D10" s="66">
        <v>75</v>
      </c>
      <c r="E10" s="392" t="s">
        <v>26</v>
      </c>
      <c r="F10" s="393"/>
      <c r="G10" s="393"/>
      <c r="H10" s="393"/>
      <c r="I10" s="393"/>
      <c r="J10" s="393"/>
      <c r="K10" s="393"/>
      <c r="L10" s="394"/>
    </row>
    <row r="11" spans="1:12" ht="15.75" thickBot="1" x14ac:dyDescent="0.3">
      <c r="A11" s="686"/>
      <c r="B11" s="686"/>
      <c r="C11" s="67" t="s">
        <v>22</v>
      </c>
      <c r="D11" s="68">
        <v>0.57499999999999996</v>
      </c>
      <c r="E11" s="395" t="s">
        <v>25</v>
      </c>
      <c r="F11" s="396"/>
      <c r="G11" s="396"/>
      <c r="H11" s="396"/>
      <c r="I11" s="396"/>
      <c r="J11" s="396"/>
      <c r="K11" s="396"/>
      <c r="L11" s="397"/>
    </row>
    <row r="12" spans="1:12" ht="15.75" thickBot="1" x14ac:dyDescent="0.3">
      <c r="A12" s="686"/>
      <c r="B12" s="686"/>
      <c r="C12" s="398" t="s">
        <v>11</v>
      </c>
      <c r="D12" s="398"/>
      <c r="E12" s="398"/>
      <c r="F12" s="398"/>
      <c r="G12" s="398"/>
      <c r="H12" s="398"/>
      <c r="I12" s="398"/>
      <c r="J12" s="398"/>
      <c r="K12" s="398"/>
      <c r="L12" s="399"/>
    </row>
    <row r="13" spans="1:12" ht="15.75" thickBot="1" x14ac:dyDescent="0.3">
      <c r="A13" s="686"/>
      <c r="B13" s="686"/>
      <c r="C13" s="69" t="s">
        <v>12</v>
      </c>
      <c r="D13" s="400">
        <v>12</v>
      </c>
      <c r="E13" s="401"/>
      <c r="F13" s="401"/>
      <c r="G13" s="401"/>
      <c r="H13" s="401"/>
      <c r="I13" s="401"/>
      <c r="J13" s="401"/>
      <c r="K13" s="401"/>
      <c r="L13" s="402"/>
    </row>
    <row r="14" spans="1:12" ht="15.75" thickBot="1" x14ac:dyDescent="0.3">
      <c r="A14" s="686"/>
      <c r="B14" s="686"/>
      <c r="C14" s="773" t="s">
        <v>407</v>
      </c>
      <c r="D14" s="158"/>
      <c r="E14" s="775" t="s">
        <v>328</v>
      </c>
      <c r="F14" s="776"/>
      <c r="G14" s="775" t="s">
        <v>408</v>
      </c>
      <c r="H14" s="776"/>
      <c r="I14" s="775" t="s">
        <v>409</v>
      </c>
      <c r="J14" s="776"/>
      <c r="K14" s="71"/>
      <c r="L14" s="72"/>
    </row>
    <row r="15" spans="1:12" ht="60.75" thickBot="1" x14ac:dyDescent="0.3">
      <c r="A15" s="686"/>
      <c r="B15" s="686"/>
      <c r="C15" s="774"/>
      <c r="D15" s="159" t="s">
        <v>5</v>
      </c>
      <c r="E15" s="126" t="s">
        <v>410</v>
      </c>
      <c r="F15" s="126" t="s">
        <v>411</v>
      </c>
      <c r="G15" s="126" t="s">
        <v>410</v>
      </c>
      <c r="H15" s="126" t="s">
        <v>411</v>
      </c>
      <c r="I15" s="126" t="s">
        <v>410</v>
      </c>
      <c r="J15" s="126" t="s">
        <v>411</v>
      </c>
      <c r="K15" s="74"/>
      <c r="L15" s="75"/>
    </row>
    <row r="16" spans="1:12" ht="18" thickBot="1" x14ac:dyDescent="0.3">
      <c r="A16" s="686"/>
      <c r="B16" s="686"/>
      <c r="C16" s="774"/>
      <c r="D16" s="159" t="s">
        <v>412</v>
      </c>
      <c r="E16" s="126">
        <v>128</v>
      </c>
      <c r="F16" s="126">
        <v>4.9000000000000004</v>
      </c>
      <c r="G16" s="126">
        <v>102</v>
      </c>
      <c r="H16" s="126">
        <v>3.9</v>
      </c>
      <c r="I16" s="126">
        <v>77</v>
      </c>
      <c r="J16" s="126">
        <v>3</v>
      </c>
      <c r="K16" s="74"/>
      <c r="L16" s="75"/>
    </row>
    <row r="17" spans="1:12" ht="15.75" thickBot="1" x14ac:dyDescent="0.3">
      <c r="A17" s="686"/>
      <c r="B17" s="686"/>
      <c r="C17" s="774"/>
      <c r="D17" s="159" t="s">
        <v>413</v>
      </c>
      <c r="E17" s="126">
        <v>160</v>
      </c>
      <c r="F17" s="126">
        <v>6.2</v>
      </c>
      <c r="G17" s="126">
        <v>128</v>
      </c>
      <c r="H17" s="126">
        <v>4.9000000000000004</v>
      </c>
      <c r="I17" s="126">
        <v>96</v>
      </c>
      <c r="J17" s="126">
        <v>3.7</v>
      </c>
      <c r="K17" s="74"/>
      <c r="L17" s="75"/>
    </row>
    <row r="18" spans="1:12" ht="15.75" thickBot="1" x14ac:dyDescent="0.3">
      <c r="A18" s="686"/>
      <c r="B18" s="686"/>
      <c r="C18" s="774"/>
      <c r="D18" s="159" t="s">
        <v>414</v>
      </c>
      <c r="E18" s="126">
        <v>192</v>
      </c>
      <c r="F18" s="126">
        <v>7.4</v>
      </c>
      <c r="G18" s="126">
        <v>154</v>
      </c>
      <c r="H18" s="126">
        <v>5.9</v>
      </c>
      <c r="I18" s="126">
        <v>115</v>
      </c>
      <c r="J18" s="126">
        <v>4.4000000000000004</v>
      </c>
      <c r="K18" s="74"/>
      <c r="L18" s="75"/>
    </row>
    <row r="19" spans="1:12" ht="15.75" thickBot="1" x14ac:dyDescent="0.3">
      <c r="A19" s="686"/>
      <c r="B19" s="686"/>
      <c r="C19" s="774"/>
      <c r="D19" s="159" t="s">
        <v>415</v>
      </c>
      <c r="E19" s="126">
        <v>224</v>
      </c>
      <c r="F19" s="126">
        <v>8.6</v>
      </c>
      <c r="G19" s="126">
        <v>179</v>
      </c>
      <c r="H19" s="126">
        <v>6.9</v>
      </c>
      <c r="I19" s="126">
        <v>134</v>
      </c>
      <c r="J19" s="126">
        <v>5.2</v>
      </c>
      <c r="K19" s="74"/>
      <c r="L19" s="75"/>
    </row>
    <row r="20" spans="1:12" ht="15.75" thickBot="1" x14ac:dyDescent="0.3">
      <c r="A20" s="686"/>
      <c r="B20" s="686"/>
      <c r="C20" s="774"/>
      <c r="D20" s="159" t="s">
        <v>416</v>
      </c>
      <c r="E20" s="126">
        <v>256</v>
      </c>
      <c r="F20" s="126">
        <v>9.8000000000000007</v>
      </c>
      <c r="G20" s="126">
        <v>205</v>
      </c>
      <c r="H20" s="126">
        <v>7.9</v>
      </c>
      <c r="I20" s="126">
        <v>154</v>
      </c>
      <c r="J20" s="126">
        <v>5.9</v>
      </c>
      <c r="K20" s="74"/>
      <c r="L20" s="75"/>
    </row>
    <row r="21" spans="1:12" ht="15.75" thickBot="1" x14ac:dyDescent="0.3">
      <c r="A21" s="686"/>
      <c r="B21" s="686"/>
      <c r="C21" s="774"/>
      <c r="D21" s="159" t="s">
        <v>417</v>
      </c>
      <c r="E21" s="126">
        <v>288</v>
      </c>
      <c r="F21" s="126">
        <v>11.1</v>
      </c>
      <c r="G21" s="126">
        <v>230</v>
      </c>
      <c r="H21" s="126">
        <v>8.8000000000000007</v>
      </c>
      <c r="I21" s="126">
        <v>173</v>
      </c>
      <c r="J21" s="126">
        <v>6.7</v>
      </c>
      <c r="K21" s="74"/>
      <c r="L21" s="75"/>
    </row>
    <row r="22" spans="1:12" x14ac:dyDescent="0.25">
      <c r="A22" s="686"/>
      <c r="B22" s="686"/>
      <c r="C22" s="365" t="s">
        <v>19</v>
      </c>
      <c r="D22" s="490" t="s">
        <v>418</v>
      </c>
      <c r="E22" s="405"/>
      <c r="F22" s="405"/>
      <c r="G22" s="405"/>
      <c r="H22" s="405"/>
      <c r="I22" s="405"/>
      <c r="J22" s="405"/>
      <c r="K22" s="405"/>
      <c r="L22" s="365"/>
    </row>
    <row r="23" spans="1:12" x14ac:dyDescent="0.25">
      <c r="A23" s="686"/>
      <c r="B23" s="686"/>
      <c r="C23" s="366"/>
      <c r="D23" s="491"/>
      <c r="E23" s="768"/>
      <c r="F23" s="768"/>
      <c r="G23" s="768"/>
      <c r="H23" s="768"/>
      <c r="I23" s="768"/>
      <c r="J23" s="768"/>
      <c r="K23" s="768"/>
      <c r="L23" s="366"/>
    </row>
    <row r="24" spans="1:12" x14ac:dyDescent="0.25">
      <c r="A24" s="686"/>
      <c r="B24" s="686"/>
      <c r="C24" s="366"/>
      <c r="D24" s="491"/>
      <c r="E24" s="768"/>
      <c r="F24" s="768"/>
      <c r="G24" s="768"/>
      <c r="H24" s="768"/>
      <c r="I24" s="768"/>
      <c r="J24" s="768"/>
      <c r="K24" s="768"/>
      <c r="L24" s="366"/>
    </row>
    <row r="25" spans="1:12" ht="15.75" thickBot="1" x14ac:dyDescent="0.3">
      <c r="A25" s="686"/>
      <c r="B25" s="686"/>
      <c r="C25" s="367"/>
      <c r="D25" s="406"/>
      <c r="E25" s="407"/>
      <c r="F25" s="407"/>
      <c r="G25" s="407"/>
      <c r="H25" s="407"/>
      <c r="I25" s="407"/>
      <c r="J25" s="407"/>
      <c r="K25" s="407"/>
      <c r="L25" s="367"/>
    </row>
    <row r="26" spans="1:12" x14ac:dyDescent="0.25">
      <c r="A26" s="686"/>
      <c r="B26" s="686"/>
      <c r="C26" s="79" t="s">
        <v>15</v>
      </c>
      <c r="D26" s="80">
        <v>121000</v>
      </c>
      <c r="E26" s="81">
        <f>D26/D27</f>
        <v>0.19289124657610068</v>
      </c>
      <c r="F26" s="368" t="s">
        <v>419</v>
      </c>
      <c r="G26" s="369"/>
      <c r="H26" s="370"/>
      <c r="I26" s="370"/>
      <c r="J26" s="370"/>
      <c r="K26" s="370"/>
      <c r="L26" s="371"/>
    </row>
    <row r="27" spans="1:12" ht="15.75" thickBot="1" x14ac:dyDescent="0.3">
      <c r="A27" s="686"/>
      <c r="B27" s="686"/>
      <c r="C27" s="82" t="s">
        <v>16</v>
      </c>
      <c r="D27" s="83">
        <v>627296.48</v>
      </c>
      <c r="E27" s="84"/>
      <c r="F27" s="372"/>
      <c r="G27" s="373"/>
      <c r="H27" s="373"/>
      <c r="I27" s="373"/>
      <c r="J27" s="373"/>
      <c r="K27" s="373"/>
      <c r="L27" s="374"/>
    </row>
    <row r="28" spans="1:12" x14ac:dyDescent="0.25">
      <c r="A28" s="686"/>
      <c r="B28" s="686"/>
      <c r="C28" s="85" t="s">
        <v>17</v>
      </c>
      <c r="D28" s="111">
        <v>22230</v>
      </c>
      <c r="E28" s="375" t="s">
        <v>420</v>
      </c>
      <c r="F28" s="376"/>
      <c r="G28" s="376"/>
      <c r="H28" s="376"/>
      <c r="I28" s="376"/>
      <c r="J28" s="376"/>
      <c r="K28" s="376"/>
      <c r="L28" s="377"/>
    </row>
    <row r="29" spans="1:12" ht="15.75" thickBot="1" x14ac:dyDescent="0.3">
      <c r="A29" s="687"/>
      <c r="B29" s="687"/>
      <c r="C29" s="87" t="s">
        <v>18</v>
      </c>
      <c r="D29" s="88">
        <v>76.400000000000006</v>
      </c>
      <c r="E29" s="378"/>
      <c r="F29" s="379"/>
      <c r="G29" s="379"/>
      <c r="H29" s="379"/>
      <c r="I29" s="379"/>
      <c r="J29" s="379"/>
      <c r="K29" s="379"/>
      <c r="L29" s="380"/>
    </row>
  </sheetData>
  <mergeCells count="16">
    <mergeCell ref="E28:L29"/>
    <mergeCell ref="A1:L2"/>
    <mergeCell ref="A4:A29"/>
    <mergeCell ref="B4:B29"/>
    <mergeCell ref="C9:L9"/>
    <mergeCell ref="E10:L10"/>
    <mergeCell ref="E11:L11"/>
    <mergeCell ref="C12:L12"/>
    <mergeCell ref="D13:L13"/>
    <mergeCell ref="C14:C21"/>
    <mergeCell ref="E14:F14"/>
    <mergeCell ref="G14:H14"/>
    <mergeCell ref="I14:J14"/>
    <mergeCell ref="C22:C25"/>
    <mergeCell ref="D22:L25"/>
    <mergeCell ref="F26:L27"/>
  </mergeCells>
  <hyperlinks>
    <hyperlink ref="E28" r:id="rId1" xr:uid="{7B522AAC-AB3C-4275-985E-FD1DA53AADB8}"/>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61C82-3213-44FC-9ABF-0CA0C8EED63E}">
  <dimension ref="A1:L28"/>
  <sheetViews>
    <sheetView workbookViewId="0">
      <selection activeCell="D20" sqref="D20:L24"/>
    </sheetView>
  </sheetViews>
  <sheetFormatPr defaultRowHeight="15" x14ac:dyDescent="0.25"/>
  <cols>
    <col min="3" max="3" width="21.28515625" customWidth="1"/>
    <col min="4" max="4" width="14.5703125" customWidth="1"/>
    <col min="6" max="6" width="23.140625" bestFit="1" customWidth="1"/>
    <col min="7" max="7" width="22.85546875" bestFit="1" customWidth="1"/>
    <col min="8" max="8" width="21.28515625" bestFit="1" customWidth="1"/>
    <col min="9" max="9" width="15.140625" customWidth="1"/>
    <col min="10" max="10" width="15.85546875"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787" t="s">
        <v>498</v>
      </c>
      <c r="B4" s="497">
        <v>1</v>
      </c>
      <c r="C4" s="58" t="s">
        <v>29</v>
      </c>
      <c r="D4" s="59" t="s">
        <v>30</v>
      </c>
      <c r="E4" s="59">
        <v>31</v>
      </c>
      <c r="F4" s="59"/>
      <c r="G4" s="59"/>
      <c r="H4" s="201">
        <v>25</v>
      </c>
      <c r="I4" s="60">
        <v>600</v>
      </c>
      <c r="J4" s="202">
        <v>7200</v>
      </c>
      <c r="K4" s="60">
        <f>I4/2088</f>
        <v>0.28735632183908044</v>
      </c>
      <c r="L4" s="61"/>
    </row>
    <row r="5" spans="1:12" x14ac:dyDescent="0.25">
      <c r="A5" s="498"/>
      <c r="B5" s="498"/>
      <c r="C5" s="62" t="s">
        <v>59</v>
      </c>
      <c r="D5" s="63" t="s">
        <v>30</v>
      </c>
      <c r="E5" s="63">
        <v>44</v>
      </c>
      <c r="F5" s="63"/>
      <c r="G5" s="63"/>
      <c r="H5" s="138">
        <v>32</v>
      </c>
      <c r="I5" s="64">
        <v>600</v>
      </c>
      <c r="J5" s="202">
        <v>7200</v>
      </c>
      <c r="K5" s="64">
        <f>I5/2088</f>
        <v>0.28735632183908044</v>
      </c>
      <c r="L5" s="65"/>
    </row>
    <row r="6" spans="1:12" ht="15.75" thickBot="1" x14ac:dyDescent="0.3">
      <c r="A6" s="498"/>
      <c r="B6" s="498"/>
      <c r="C6" s="62" t="s">
        <v>59</v>
      </c>
      <c r="D6" s="63" t="s">
        <v>499</v>
      </c>
      <c r="E6" s="63">
        <v>1</v>
      </c>
      <c r="F6" s="63"/>
      <c r="G6" s="63"/>
      <c r="H6" s="138">
        <v>16</v>
      </c>
      <c r="I6" s="64"/>
      <c r="J6" s="202"/>
      <c r="K6" s="64">
        <f>I6/2088</f>
        <v>0</v>
      </c>
      <c r="L6" s="65"/>
    </row>
    <row r="7" spans="1:12" x14ac:dyDescent="0.25">
      <c r="A7" s="498"/>
      <c r="B7" s="498"/>
      <c r="C7" s="390" t="s">
        <v>20</v>
      </c>
      <c r="D7" s="390"/>
      <c r="E7" s="390"/>
      <c r="F7" s="390"/>
      <c r="G7" s="390"/>
      <c r="H7" s="390"/>
      <c r="I7" s="390"/>
      <c r="J7" s="390"/>
      <c r="K7" s="390"/>
      <c r="L7" s="391"/>
    </row>
    <row r="8" spans="1:12" x14ac:dyDescent="0.25">
      <c r="A8" s="498"/>
      <c r="B8" s="498"/>
      <c r="C8" s="62" t="s">
        <v>21</v>
      </c>
      <c r="D8" s="66">
        <v>75</v>
      </c>
      <c r="E8" s="392" t="s">
        <v>26</v>
      </c>
      <c r="F8" s="393"/>
      <c r="G8" s="393"/>
      <c r="H8" s="393"/>
      <c r="I8" s="393"/>
      <c r="J8" s="393"/>
      <c r="K8" s="393"/>
      <c r="L8" s="394"/>
    </row>
    <row r="9" spans="1:12" ht="15.75" thickBot="1" x14ac:dyDescent="0.3">
      <c r="A9" s="498"/>
      <c r="B9" s="498"/>
      <c r="C9" s="67" t="s">
        <v>22</v>
      </c>
      <c r="D9" s="68">
        <v>0.57499999999999996</v>
      </c>
      <c r="E9" s="395" t="s">
        <v>25</v>
      </c>
      <c r="F9" s="396"/>
      <c r="G9" s="396"/>
      <c r="H9" s="396"/>
      <c r="I9" s="396"/>
      <c r="J9" s="396"/>
      <c r="K9" s="396"/>
      <c r="L9" s="397"/>
    </row>
    <row r="10" spans="1:12" ht="15.75" thickBot="1" x14ac:dyDescent="0.3">
      <c r="A10" s="498"/>
      <c r="B10" s="498"/>
      <c r="C10" s="398" t="s">
        <v>11</v>
      </c>
      <c r="D10" s="398"/>
      <c r="E10" s="398"/>
      <c r="F10" s="398"/>
      <c r="G10" s="398"/>
      <c r="H10" s="398"/>
      <c r="I10" s="398"/>
      <c r="J10" s="398"/>
      <c r="K10" s="398"/>
      <c r="L10" s="399"/>
    </row>
    <row r="11" spans="1:12" ht="15.75" thickBot="1" x14ac:dyDescent="0.3">
      <c r="A11" s="498"/>
      <c r="B11" s="498"/>
      <c r="C11" s="69" t="s">
        <v>12</v>
      </c>
      <c r="D11" s="400">
        <v>10</v>
      </c>
      <c r="E11" s="401"/>
      <c r="F11" s="401"/>
      <c r="G11" s="401"/>
      <c r="H11" s="401"/>
      <c r="I11" s="401"/>
      <c r="J11" s="401"/>
      <c r="K11" s="401"/>
      <c r="L11" s="402"/>
    </row>
    <row r="12" spans="1:12" x14ac:dyDescent="0.25">
      <c r="A12" s="498"/>
      <c r="B12" s="498"/>
      <c r="C12" s="365" t="s">
        <v>13</v>
      </c>
      <c r="D12" s="74" t="s">
        <v>50</v>
      </c>
      <c r="E12" s="74"/>
      <c r="F12" s="74"/>
      <c r="G12" s="71"/>
      <c r="H12" s="71"/>
      <c r="I12" s="71"/>
      <c r="J12" s="71"/>
      <c r="K12" s="71"/>
      <c r="L12" s="72"/>
    </row>
    <row r="13" spans="1:12" x14ac:dyDescent="0.25">
      <c r="A13" s="498"/>
      <c r="B13" s="498"/>
      <c r="C13" s="366"/>
      <c r="D13" s="74" t="s">
        <v>51</v>
      </c>
      <c r="E13" s="74"/>
      <c r="F13" s="74"/>
      <c r="G13" s="74"/>
      <c r="H13" s="74"/>
      <c r="I13" s="74"/>
      <c r="J13" s="74"/>
      <c r="K13" s="74"/>
      <c r="L13" s="75"/>
    </row>
    <row r="14" spans="1:12" x14ac:dyDescent="0.25">
      <c r="A14" s="498"/>
      <c r="B14" s="498"/>
      <c r="C14" s="366"/>
      <c r="D14" s="74" t="s">
        <v>32</v>
      </c>
      <c r="E14" s="74" t="s">
        <v>52</v>
      </c>
      <c r="F14" s="74"/>
      <c r="G14" s="74"/>
      <c r="H14" s="74"/>
      <c r="I14" s="74"/>
      <c r="J14" s="74"/>
      <c r="K14" s="74"/>
      <c r="L14" s="75"/>
    </row>
    <row r="15" spans="1:12" x14ac:dyDescent="0.25">
      <c r="A15" s="498"/>
      <c r="B15" s="498"/>
      <c r="C15" s="366"/>
      <c r="D15" s="74" t="s">
        <v>500</v>
      </c>
      <c r="E15" s="74" t="s">
        <v>501</v>
      </c>
      <c r="F15" s="74"/>
      <c r="G15" s="74"/>
      <c r="H15" s="74"/>
      <c r="I15" s="74"/>
      <c r="J15" s="74"/>
      <c r="K15" s="74"/>
      <c r="L15" s="75"/>
    </row>
    <row r="16" spans="1:12" ht="15.75" thickBot="1" x14ac:dyDescent="0.3">
      <c r="A16" s="498"/>
      <c r="B16" s="498"/>
      <c r="C16" s="366"/>
      <c r="D16" s="74" t="s">
        <v>502</v>
      </c>
      <c r="E16" s="74" t="s">
        <v>503</v>
      </c>
      <c r="F16" s="74"/>
      <c r="G16" s="74"/>
      <c r="H16" s="74"/>
      <c r="I16" s="74"/>
      <c r="J16" s="74"/>
      <c r="K16" s="74"/>
      <c r="L16" s="75"/>
    </row>
    <row r="17" spans="1:12" x14ac:dyDescent="0.25">
      <c r="A17" s="498"/>
      <c r="B17" s="498"/>
      <c r="C17" s="365" t="s">
        <v>14</v>
      </c>
      <c r="D17" s="70" t="s">
        <v>31</v>
      </c>
      <c r="E17" s="71"/>
      <c r="F17" s="71"/>
      <c r="G17" s="71"/>
      <c r="H17" s="71"/>
      <c r="I17" s="71"/>
      <c r="J17" s="71"/>
      <c r="K17" s="71"/>
      <c r="L17" s="72"/>
    </row>
    <row r="18" spans="1:12" x14ac:dyDescent="0.25">
      <c r="A18" s="498"/>
      <c r="B18" s="498"/>
      <c r="C18" s="366"/>
      <c r="D18" s="73" t="s">
        <v>32</v>
      </c>
      <c r="E18" s="74" t="s">
        <v>33</v>
      </c>
      <c r="F18" s="74"/>
      <c r="G18" s="74"/>
      <c r="H18" s="74"/>
      <c r="I18" s="74"/>
      <c r="J18" s="74"/>
      <c r="K18" s="74"/>
      <c r="L18" s="75"/>
    </row>
    <row r="19" spans="1:12" ht="15.75" thickBot="1" x14ac:dyDescent="0.3">
      <c r="A19" s="498"/>
      <c r="B19" s="498"/>
      <c r="C19" s="366"/>
      <c r="D19" s="73" t="s">
        <v>504</v>
      </c>
      <c r="E19" s="74" t="s">
        <v>505</v>
      </c>
      <c r="F19" s="74"/>
      <c r="G19" s="74"/>
      <c r="H19" s="74"/>
      <c r="I19" s="74"/>
      <c r="J19" s="74"/>
      <c r="K19" s="74"/>
      <c r="L19" s="75"/>
    </row>
    <row r="20" spans="1:12" ht="15" customHeight="1" x14ac:dyDescent="0.25">
      <c r="A20" s="498"/>
      <c r="B20" s="498"/>
      <c r="C20" s="365" t="s">
        <v>19</v>
      </c>
      <c r="D20" s="490" t="s">
        <v>506</v>
      </c>
      <c r="E20" s="405"/>
      <c r="F20" s="405"/>
      <c r="G20" s="405"/>
      <c r="H20" s="405"/>
      <c r="I20" s="405"/>
      <c r="J20" s="405"/>
      <c r="K20" s="405"/>
      <c r="L20" s="365"/>
    </row>
    <row r="21" spans="1:12" x14ac:dyDescent="0.25">
      <c r="A21" s="498"/>
      <c r="B21" s="498"/>
      <c r="C21" s="366"/>
      <c r="D21" s="491"/>
      <c r="E21" s="492"/>
      <c r="F21" s="492"/>
      <c r="G21" s="492"/>
      <c r="H21" s="492"/>
      <c r="I21" s="492"/>
      <c r="J21" s="492"/>
      <c r="K21" s="492"/>
      <c r="L21" s="366"/>
    </row>
    <row r="22" spans="1:12" x14ac:dyDescent="0.25">
      <c r="A22" s="498"/>
      <c r="B22" s="498"/>
      <c r="C22" s="366"/>
      <c r="D22" s="491"/>
      <c r="E22" s="492"/>
      <c r="F22" s="492"/>
      <c r="G22" s="492"/>
      <c r="H22" s="492"/>
      <c r="I22" s="492"/>
      <c r="J22" s="492"/>
      <c r="K22" s="492"/>
      <c r="L22" s="366"/>
    </row>
    <row r="23" spans="1:12" x14ac:dyDescent="0.25">
      <c r="A23" s="498"/>
      <c r="B23" s="498"/>
      <c r="C23" s="366"/>
      <c r="D23" s="491"/>
      <c r="E23" s="492"/>
      <c r="F23" s="492"/>
      <c r="G23" s="492"/>
      <c r="H23" s="492"/>
      <c r="I23" s="492"/>
      <c r="J23" s="492"/>
      <c r="K23" s="492"/>
      <c r="L23" s="366"/>
    </row>
    <row r="24" spans="1:12" ht="15.75" thickBot="1" x14ac:dyDescent="0.3">
      <c r="A24" s="498"/>
      <c r="B24" s="498"/>
      <c r="C24" s="367"/>
      <c r="D24" s="406"/>
      <c r="E24" s="407"/>
      <c r="F24" s="407"/>
      <c r="G24" s="407"/>
      <c r="H24" s="407"/>
      <c r="I24" s="407"/>
      <c r="J24" s="407"/>
      <c r="K24" s="407"/>
      <c r="L24" s="367"/>
    </row>
    <row r="25" spans="1:12" x14ac:dyDescent="0.25">
      <c r="A25" s="498"/>
      <c r="B25" s="498"/>
      <c r="C25" s="79" t="s">
        <v>15</v>
      </c>
      <c r="D25" s="80">
        <v>65200</v>
      </c>
      <c r="E25" s="81">
        <f>D25/D26</f>
        <v>0.14479236064845658</v>
      </c>
      <c r="F25" s="777"/>
      <c r="G25" s="778"/>
      <c r="H25" s="778"/>
      <c r="I25" s="778"/>
      <c r="J25" s="778"/>
      <c r="K25" s="778"/>
      <c r="L25" s="779"/>
    </row>
    <row r="26" spans="1:12" ht="15.75" thickBot="1" x14ac:dyDescent="0.3">
      <c r="A26" s="498"/>
      <c r="B26" s="498"/>
      <c r="C26" s="82" t="s">
        <v>16</v>
      </c>
      <c r="D26" s="83">
        <v>450300</v>
      </c>
      <c r="E26" s="84"/>
      <c r="F26" s="780"/>
      <c r="G26" s="781"/>
      <c r="H26" s="781"/>
      <c r="I26" s="781"/>
      <c r="J26" s="781"/>
      <c r="K26" s="781"/>
      <c r="L26" s="782"/>
    </row>
    <row r="27" spans="1:12" x14ac:dyDescent="0.25">
      <c r="A27" s="498"/>
      <c r="B27" s="498"/>
      <c r="C27" s="85" t="s">
        <v>17</v>
      </c>
      <c r="D27" s="203">
        <v>6791</v>
      </c>
      <c r="E27" s="368" t="s">
        <v>507</v>
      </c>
      <c r="F27" s="369"/>
      <c r="G27" s="369"/>
      <c r="H27" s="369"/>
      <c r="I27" s="369"/>
      <c r="J27" s="369"/>
      <c r="K27" s="369"/>
      <c r="L27" s="783"/>
    </row>
    <row r="28" spans="1:12" ht="15.75" thickBot="1" x14ac:dyDescent="0.3">
      <c r="A28" s="499"/>
      <c r="B28" s="499"/>
      <c r="C28" s="87" t="s">
        <v>18</v>
      </c>
      <c r="D28" s="88">
        <v>85.6</v>
      </c>
      <c r="E28" s="784"/>
      <c r="F28" s="785"/>
      <c r="G28" s="785"/>
      <c r="H28" s="785"/>
      <c r="I28" s="785"/>
      <c r="J28" s="785"/>
      <c r="K28" s="785"/>
      <c r="L28" s="786"/>
    </row>
  </sheetData>
  <mergeCells count="14">
    <mergeCell ref="C20:C24"/>
    <mergeCell ref="F25:L26"/>
    <mergeCell ref="E27:L28"/>
    <mergeCell ref="D20:L24"/>
    <mergeCell ref="A1:L2"/>
    <mergeCell ref="A4:A28"/>
    <mergeCell ref="B4:B28"/>
    <mergeCell ref="C7:L7"/>
    <mergeCell ref="E8:L8"/>
    <mergeCell ref="E9:L9"/>
    <mergeCell ref="C10:L10"/>
    <mergeCell ref="D11:L11"/>
    <mergeCell ref="C12:C16"/>
    <mergeCell ref="C17:C19"/>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0CD7-53CB-4DFF-82A9-40490ECE4B3F}">
  <dimension ref="A1:L32"/>
  <sheetViews>
    <sheetView workbookViewId="0">
      <selection activeCell="V27" sqref="V27"/>
    </sheetView>
  </sheetViews>
  <sheetFormatPr defaultRowHeight="15" x14ac:dyDescent="0.25"/>
  <cols>
    <col min="3" max="3" width="19.7109375" customWidth="1"/>
    <col min="4" max="4" width="21.42578125" customWidth="1"/>
    <col min="5" max="5" width="9.140625" bestFit="1" customWidth="1"/>
    <col min="6" max="7" width="14" bestFit="1" customWidth="1"/>
    <col min="8" max="8" width="12.42578125" bestFit="1" customWidth="1"/>
    <col min="10" max="10" width="11.28515625" bestFit="1"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s="127" customFormat="1" ht="33.75" customHeight="1" thickBot="1" x14ac:dyDescent="0.3">
      <c r="A3" s="209" t="s">
        <v>1</v>
      </c>
      <c r="B3" s="210" t="s">
        <v>2</v>
      </c>
      <c r="C3" s="210" t="s">
        <v>3</v>
      </c>
      <c r="D3" s="210" t="s">
        <v>4</v>
      </c>
      <c r="E3" s="210" t="s">
        <v>5</v>
      </c>
      <c r="F3" s="210" t="s">
        <v>6</v>
      </c>
      <c r="G3" s="210" t="s">
        <v>27</v>
      </c>
      <c r="H3" s="210" t="s">
        <v>7</v>
      </c>
      <c r="I3" s="210" t="s">
        <v>8</v>
      </c>
      <c r="J3" s="210" t="s">
        <v>9</v>
      </c>
      <c r="K3" s="210" t="s">
        <v>10</v>
      </c>
      <c r="L3" s="211" t="s">
        <v>24</v>
      </c>
    </row>
    <row r="4" spans="1:12" x14ac:dyDescent="0.25">
      <c r="A4" s="788" t="s">
        <v>480</v>
      </c>
      <c r="B4" s="788">
        <v>1</v>
      </c>
      <c r="C4" s="58" t="s">
        <v>29</v>
      </c>
      <c r="D4" s="59" t="s">
        <v>102</v>
      </c>
      <c r="E4" s="59">
        <v>22</v>
      </c>
      <c r="F4" s="113" t="s">
        <v>481</v>
      </c>
      <c r="G4" s="113" t="s">
        <v>481</v>
      </c>
      <c r="H4" s="207">
        <v>28.49</v>
      </c>
      <c r="I4" s="59" t="s">
        <v>482</v>
      </c>
      <c r="J4" s="60">
        <v>9600</v>
      </c>
      <c r="K4" s="60">
        <f>J4/2088</f>
        <v>4.5977011494252871</v>
      </c>
      <c r="L4" s="61"/>
    </row>
    <row r="5" spans="1:12" x14ac:dyDescent="0.25">
      <c r="A5" s="789"/>
      <c r="B5" s="789"/>
      <c r="C5" s="62" t="s">
        <v>424</v>
      </c>
      <c r="D5" s="63" t="s">
        <v>30</v>
      </c>
      <c r="E5" s="63">
        <v>43</v>
      </c>
      <c r="F5" s="63"/>
      <c r="G5" s="63"/>
      <c r="H5" s="208">
        <v>26.27</v>
      </c>
      <c r="I5" s="59" t="s">
        <v>482</v>
      </c>
      <c r="J5" s="64">
        <v>9600</v>
      </c>
      <c r="K5" s="64">
        <f t="shared" ref="K5:K10" si="0">J5/2088</f>
        <v>4.5977011494252871</v>
      </c>
      <c r="L5" s="65"/>
    </row>
    <row r="6" spans="1:12" x14ac:dyDescent="0.25">
      <c r="A6" s="789"/>
      <c r="B6" s="789"/>
      <c r="C6" s="62" t="s">
        <v>483</v>
      </c>
      <c r="D6" s="63" t="s">
        <v>30</v>
      </c>
      <c r="E6" s="63">
        <v>8</v>
      </c>
      <c r="F6" s="63"/>
      <c r="G6" s="63"/>
      <c r="H6" s="208">
        <v>22.75</v>
      </c>
      <c r="I6" s="59" t="s">
        <v>482</v>
      </c>
      <c r="J6" s="64">
        <v>9600</v>
      </c>
      <c r="K6" s="64">
        <f t="shared" si="0"/>
        <v>4.5977011494252871</v>
      </c>
      <c r="L6" s="65"/>
    </row>
    <row r="7" spans="1:12" x14ac:dyDescent="0.25">
      <c r="A7" s="789"/>
      <c r="B7" s="789"/>
      <c r="C7" s="62" t="s">
        <v>59</v>
      </c>
      <c r="D7" s="63" t="s">
        <v>30</v>
      </c>
      <c r="E7" s="63">
        <v>0.5</v>
      </c>
      <c r="F7" s="63"/>
      <c r="G7" s="63"/>
      <c r="H7" s="208">
        <v>16.5</v>
      </c>
      <c r="I7" s="59" t="s">
        <v>482</v>
      </c>
      <c r="J7" s="64">
        <v>9600</v>
      </c>
      <c r="K7" s="64">
        <f t="shared" si="0"/>
        <v>4.5977011494252871</v>
      </c>
      <c r="L7" s="65"/>
    </row>
    <row r="8" spans="1:12" x14ac:dyDescent="0.25">
      <c r="A8" s="789"/>
      <c r="B8" s="789"/>
      <c r="C8" s="62" t="s">
        <v>327</v>
      </c>
      <c r="D8" s="63" t="s">
        <v>30</v>
      </c>
      <c r="E8" s="63">
        <v>2</v>
      </c>
      <c r="F8" s="63"/>
      <c r="G8" s="63"/>
      <c r="H8" s="208">
        <v>17.5</v>
      </c>
      <c r="I8" s="59" t="s">
        <v>482</v>
      </c>
      <c r="J8" s="64">
        <v>9600</v>
      </c>
      <c r="K8" s="64">
        <f t="shared" si="0"/>
        <v>4.5977011494252871</v>
      </c>
      <c r="L8" s="65"/>
    </row>
    <row r="9" spans="1:12" x14ac:dyDescent="0.25">
      <c r="A9" s="789"/>
      <c r="B9" s="789"/>
      <c r="C9" s="62" t="s">
        <v>118</v>
      </c>
      <c r="D9" s="63" t="s">
        <v>30</v>
      </c>
      <c r="E9" s="63">
        <v>1.5</v>
      </c>
      <c r="F9" s="63"/>
      <c r="G9" s="63"/>
      <c r="H9" s="208">
        <v>16</v>
      </c>
      <c r="I9" s="59" t="s">
        <v>482</v>
      </c>
      <c r="J9" s="64">
        <v>9600</v>
      </c>
      <c r="K9" s="64">
        <f t="shared" si="0"/>
        <v>4.5977011494252871</v>
      </c>
      <c r="L9" s="65"/>
    </row>
    <row r="10" spans="1:12" ht="15.75" thickBot="1" x14ac:dyDescent="0.3">
      <c r="A10" s="789"/>
      <c r="B10" s="789"/>
      <c r="C10" s="62" t="s">
        <v>484</v>
      </c>
      <c r="D10" s="63" t="s">
        <v>122</v>
      </c>
      <c r="E10" s="154" t="s">
        <v>65</v>
      </c>
      <c r="F10" s="63"/>
      <c r="G10" s="63"/>
      <c r="H10" s="208">
        <v>13</v>
      </c>
      <c r="I10" s="63" t="s">
        <v>65</v>
      </c>
      <c r="J10" s="64">
        <v>0</v>
      </c>
      <c r="K10" s="64">
        <f t="shared" si="0"/>
        <v>0</v>
      </c>
      <c r="L10" s="65"/>
    </row>
    <row r="11" spans="1:12" x14ac:dyDescent="0.25">
      <c r="A11" s="789"/>
      <c r="B11" s="789"/>
      <c r="C11" s="390" t="s">
        <v>20</v>
      </c>
      <c r="D11" s="390"/>
      <c r="E11" s="390"/>
      <c r="F11" s="390"/>
      <c r="G11" s="390"/>
      <c r="H11" s="390"/>
      <c r="I11" s="390"/>
      <c r="J11" s="390"/>
      <c r="K11" s="390"/>
      <c r="L11" s="391"/>
    </row>
    <row r="12" spans="1:12" x14ac:dyDescent="0.25">
      <c r="A12" s="789"/>
      <c r="B12" s="789"/>
      <c r="C12" s="62" t="s">
        <v>21</v>
      </c>
      <c r="D12" s="66">
        <v>75</v>
      </c>
      <c r="E12" s="392" t="s">
        <v>26</v>
      </c>
      <c r="F12" s="393"/>
      <c r="G12" s="393"/>
      <c r="H12" s="393"/>
      <c r="I12" s="393"/>
      <c r="J12" s="393"/>
      <c r="K12" s="393"/>
      <c r="L12" s="394"/>
    </row>
    <row r="13" spans="1:12" ht="15.75" thickBot="1" x14ac:dyDescent="0.3">
      <c r="A13" s="789"/>
      <c r="B13" s="789"/>
      <c r="C13" s="67" t="s">
        <v>22</v>
      </c>
      <c r="D13" s="68">
        <v>0.57499999999999996</v>
      </c>
      <c r="E13" s="395" t="s">
        <v>25</v>
      </c>
      <c r="F13" s="396"/>
      <c r="G13" s="396"/>
      <c r="H13" s="396"/>
      <c r="I13" s="396"/>
      <c r="J13" s="396"/>
      <c r="K13" s="396"/>
      <c r="L13" s="397"/>
    </row>
    <row r="14" spans="1:12" ht="15.75" thickBot="1" x14ac:dyDescent="0.3">
      <c r="A14" s="789"/>
      <c r="B14" s="789"/>
      <c r="C14" s="398" t="s">
        <v>11</v>
      </c>
      <c r="D14" s="398"/>
      <c r="E14" s="398"/>
      <c r="F14" s="398"/>
      <c r="G14" s="398"/>
      <c r="H14" s="398"/>
      <c r="I14" s="398"/>
      <c r="J14" s="398"/>
      <c r="K14" s="398"/>
      <c r="L14" s="399"/>
    </row>
    <row r="15" spans="1:12" ht="15.75" thickBot="1" x14ac:dyDescent="0.3">
      <c r="A15" s="789"/>
      <c r="B15" s="789"/>
      <c r="C15" s="69" t="s">
        <v>12</v>
      </c>
      <c r="D15" s="400"/>
      <c r="E15" s="401"/>
      <c r="F15" s="401"/>
      <c r="G15" s="401"/>
      <c r="H15" s="401"/>
      <c r="I15" s="401"/>
      <c r="J15" s="401"/>
      <c r="K15" s="401"/>
      <c r="L15" s="402"/>
    </row>
    <row r="16" spans="1:12" x14ac:dyDescent="0.25">
      <c r="A16" s="789"/>
      <c r="B16" s="789"/>
      <c r="C16" s="365" t="s">
        <v>13</v>
      </c>
      <c r="D16" s="70" t="s">
        <v>485</v>
      </c>
      <c r="E16" s="71"/>
      <c r="F16" s="71"/>
      <c r="G16" s="71"/>
      <c r="H16" s="71"/>
      <c r="I16" s="71"/>
      <c r="J16" s="71"/>
      <c r="K16" s="71"/>
      <c r="L16" s="72"/>
    </row>
    <row r="17" spans="1:12" x14ac:dyDescent="0.25">
      <c r="A17" s="789"/>
      <c r="B17" s="789"/>
      <c r="C17" s="366"/>
      <c r="D17" s="73" t="s">
        <v>486</v>
      </c>
      <c r="E17" s="74"/>
      <c r="F17" s="74"/>
      <c r="G17" s="74"/>
      <c r="H17" s="74"/>
      <c r="I17" s="74"/>
      <c r="J17" s="74"/>
      <c r="K17" s="74"/>
      <c r="L17" s="75"/>
    </row>
    <row r="18" spans="1:12" x14ac:dyDescent="0.25">
      <c r="A18" s="789"/>
      <c r="B18" s="789"/>
      <c r="C18" s="366"/>
      <c r="D18" s="73" t="s">
        <v>487</v>
      </c>
      <c r="E18" s="74"/>
      <c r="F18" s="74"/>
      <c r="G18" s="74"/>
      <c r="H18" s="74"/>
      <c r="I18" s="74"/>
      <c r="J18" s="74"/>
      <c r="K18" s="74"/>
      <c r="L18" s="75"/>
    </row>
    <row r="19" spans="1:12" ht="15.75" thickBot="1" x14ac:dyDescent="0.3">
      <c r="A19" s="789"/>
      <c r="B19" s="789"/>
      <c r="C19" s="367"/>
      <c r="D19" s="76" t="s">
        <v>488</v>
      </c>
      <c r="E19" s="77"/>
      <c r="F19" s="77"/>
      <c r="G19" s="77"/>
      <c r="H19" s="77"/>
      <c r="I19" s="77"/>
      <c r="J19" s="77"/>
      <c r="K19" s="77"/>
      <c r="L19" s="78"/>
    </row>
    <row r="20" spans="1:12" x14ac:dyDescent="0.25">
      <c r="A20" s="789"/>
      <c r="B20" s="789"/>
      <c r="C20" s="365" t="s">
        <v>14</v>
      </c>
      <c r="D20" s="70" t="s">
        <v>489</v>
      </c>
      <c r="E20" s="71"/>
      <c r="F20" s="71"/>
      <c r="G20" s="71"/>
      <c r="H20" s="71"/>
      <c r="I20" s="71"/>
      <c r="J20" s="71"/>
      <c r="K20" s="71"/>
      <c r="L20" s="72"/>
    </row>
    <row r="21" spans="1:12" x14ac:dyDescent="0.25">
      <c r="A21" s="789"/>
      <c r="B21" s="789"/>
      <c r="C21" s="366"/>
      <c r="D21" s="73" t="s">
        <v>490</v>
      </c>
      <c r="E21" s="74"/>
      <c r="F21" s="74"/>
      <c r="G21" s="74"/>
      <c r="H21" s="74"/>
      <c r="I21" s="74"/>
      <c r="J21" s="74"/>
      <c r="K21" s="74"/>
      <c r="L21" s="75"/>
    </row>
    <row r="22" spans="1:12" x14ac:dyDescent="0.25">
      <c r="A22" s="789"/>
      <c r="B22" s="789"/>
      <c r="C22" s="366"/>
      <c r="D22" s="73" t="s">
        <v>491</v>
      </c>
      <c r="E22" s="74"/>
      <c r="F22" s="74"/>
      <c r="G22" s="74"/>
      <c r="H22" s="74"/>
      <c r="I22" s="74"/>
      <c r="J22" s="74"/>
      <c r="K22" s="74"/>
      <c r="L22" s="75"/>
    </row>
    <row r="23" spans="1:12" x14ac:dyDescent="0.25">
      <c r="A23" s="789"/>
      <c r="B23" s="789"/>
      <c r="C23" s="366"/>
      <c r="D23" s="73" t="s">
        <v>492</v>
      </c>
      <c r="E23" s="74"/>
      <c r="F23" s="74"/>
      <c r="G23" s="74"/>
      <c r="H23" s="74"/>
      <c r="I23" s="74"/>
      <c r="J23" s="74"/>
      <c r="K23" s="74"/>
      <c r="L23" s="75"/>
    </row>
    <row r="24" spans="1:12" ht="15.75" thickBot="1" x14ac:dyDescent="0.3">
      <c r="A24" s="789"/>
      <c r="B24" s="789"/>
      <c r="C24" s="366"/>
      <c r="D24" s="73"/>
      <c r="E24" s="74"/>
      <c r="F24" s="74"/>
      <c r="G24" s="74"/>
      <c r="H24" s="74"/>
      <c r="I24" s="74"/>
      <c r="J24" s="74"/>
      <c r="K24" s="74"/>
      <c r="L24" s="75"/>
    </row>
    <row r="25" spans="1:12" x14ac:dyDescent="0.25">
      <c r="A25" s="789"/>
      <c r="B25" s="789"/>
      <c r="C25" s="365" t="s">
        <v>19</v>
      </c>
      <c r="D25" s="70" t="s">
        <v>493</v>
      </c>
      <c r="E25" s="71"/>
      <c r="F25" s="71"/>
      <c r="G25" s="71"/>
      <c r="H25" s="71"/>
      <c r="I25" s="71"/>
      <c r="J25" s="71"/>
      <c r="K25" s="71"/>
      <c r="L25" s="72"/>
    </row>
    <row r="26" spans="1:12" x14ac:dyDescent="0.25">
      <c r="A26" s="789"/>
      <c r="B26" s="789"/>
      <c r="C26" s="366"/>
      <c r="D26" s="73" t="s">
        <v>494</v>
      </c>
      <c r="E26" s="74"/>
      <c r="F26" s="74"/>
      <c r="G26" s="74"/>
      <c r="H26" s="74"/>
      <c r="I26" s="74"/>
      <c r="J26" s="74"/>
      <c r="K26" s="74"/>
      <c r="L26" s="75"/>
    </row>
    <row r="27" spans="1:12" x14ac:dyDescent="0.25">
      <c r="A27" s="789"/>
      <c r="B27" s="789"/>
      <c r="C27" s="366"/>
      <c r="D27" s="73" t="s">
        <v>495</v>
      </c>
      <c r="E27" s="74"/>
      <c r="F27" s="74"/>
      <c r="G27" s="74"/>
      <c r="H27" s="74"/>
      <c r="I27" s="74"/>
      <c r="J27" s="74"/>
      <c r="K27" s="74"/>
      <c r="L27" s="75"/>
    </row>
    <row r="28" spans="1:12" ht="15.75" thickBot="1" x14ac:dyDescent="0.3">
      <c r="A28" s="789"/>
      <c r="B28" s="789"/>
      <c r="C28" s="367"/>
      <c r="D28" s="76"/>
      <c r="E28" s="77"/>
      <c r="F28" s="77"/>
      <c r="G28" s="77"/>
      <c r="H28" s="77"/>
      <c r="I28" s="77"/>
      <c r="J28" s="77"/>
      <c r="K28" s="77"/>
      <c r="L28" s="78"/>
    </row>
    <row r="29" spans="1:12" x14ac:dyDescent="0.25">
      <c r="A29" s="789"/>
      <c r="B29" s="789"/>
      <c r="C29" s="79" t="s">
        <v>15</v>
      </c>
      <c r="D29" s="80">
        <v>480773</v>
      </c>
      <c r="E29" s="81">
        <f>D29/D30</f>
        <v>0.28250636233240667</v>
      </c>
      <c r="F29" s="403" t="s">
        <v>496</v>
      </c>
      <c r="G29" s="404"/>
      <c r="H29" s="405"/>
      <c r="I29" s="405"/>
      <c r="J29" s="405"/>
      <c r="K29" s="405"/>
      <c r="L29" s="365"/>
    </row>
    <row r="30" spans="1:12" ht="15.75" thickBot="1" x14ac:dyDescent="0.3">
      <c r="A30" s="789"/>
      <c r="B30" s="789"/>
      <c r="C30" s="82" t="s">
        <v>16</v>
      </c>
      <c r="D30" s="83">
        <v>1701813</v>
      </c>
      <c r="E30" s="84"/>
      <c r="F30" s="406"/>
      <c r="G30" s="407"/>
      <c r="H30" s="407"/>
      <c r="I30" s="407"/>
      <c r="J30" s="407"/>
      <c r="K30" s="407"/>
      <c r="L30" s="367"/>
    </row>
    <row r="31" spans="1:12" x14ac:dyDescent="0.25">
      <c r="A31" s="789"/>
      <c r="B31" s="789"/>
      <c r="C31" s="85" t="s">
        <v>17</v>
      </c>
      <c r="D31" s="86">
        <v>14500</v>
      </c>
      <c r="E31" s="375" t="s">
        <v>497</v>
      </c>
      <c r="F31" s="376"/>
      <c r="G31" s="376"/>
      <c r="H31" s="376"/>
      <c r="I31" s="376"/>
      <c r="J31" s="376"/>
      <c r="K31" s="376"/>
      <c r="L31" s="377"/>
    </row>
    <row r="32" spans="1:12" ht="15.75" thickBot="1" x14ac:dyDescent="0.3">
      <c r="A32" s="790"/>
      <c r="B32" s="790"/>
      <c r="C32" s="87" t="s">
        <v>18</v>
      </c>
      <c r="D32" s="88">
        <v>75.900000000000006</v>
      </c>
      <c r="E32" s="378"/>
      <c r="F32" s="379"/>
      <c r="G32" s="379"/>
      <c r="H32" s="379"/>
      <c r="I32" s="379"/>
      <c r="J32" s="379"/>
      <c r="K32" s="379"/>
      <c r="L32" s="380"/>
    </row>
  </sheetData>
  <mergeCells count="13">
    <mergeCell ref="C25:C28"/>
    <mergeCell ref="F29:L30"/>
    <mergeCell ref="E31:L32"/>
    <mergeCell ref="A1:L2"/>
    <mergeCell ref="A4:A32"/>
    <mergeCell ref="B4:B32"/>
    <mergeCell ref="C11:L11"/>
    <mergeCell ref="E12:L12"/>
    <mergeCell ref="E13:L13"/>
    <mergeCell ref="C14:L14"/>
    <mergeCell ref="D15:L15"/>
    <mergeCell ref="C16:C19"/>
    <mergeCell ref="C20:C24"/>
  </mergeCells>
  <hyperlinks>
    <hyperlink ref="E31" r:id="rId1" xr:uid="{90724831-7355-4197-97F7-3D3FD84E4CC7}"/>
  </hyperlinks>
  <pageMargins left="0.7" right="0.7" top="0.75" bottom="0.75" header="0.3" footer="0.3"/>
  <pageSetup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A9A2F-01C5-43B7-AF03-30229465C888}">
  <dimension ref="A1:L31"/>
  <sheetViews>
    <sheetView workbookViewId="0">
      <selection activeCell="P27" sqref="P27"/>
    </sheetView>
  </sheetViews>
  <sheetFormatPr defaultRowHeight="15" x14ac:dyDescent="0.25"/>
  <cols>
    <col min="1" max="1" width="15.42578125" bestFit="1" customWidth="1"/>
    <col min="3" max="3" width="19.85546875" customWidth="1"/>
    <col min="4" max="4" width="16.5703125" bestFit="1" customWidth="1"/>
    <col min="9" max="9" width="18.85546875" bestFit="1" customWidth="1"/>
    <col min="10" max="10" width="44.5703125" bestFit="1" customWidth="1"/>
  </cols>
  <sheetData>
    <row r="1" spans="1:12" x14ac:dyDescent="0.25">
      <c r="A1" s="791" t="s">
        <v>546</v>
      </c>
      <c r="B1" s="792"/>
      <c r="C1" s="792"/>
      <c r="D1" s="792"/>
      <c r="E1" s="792"/>
      <c r="F1" s="792"/>
      <c r="G1" s="792"/>
      <c r="H1" s="792"/>
      <c r="I1" s="792"/>
      <c r="J1" s="792"/>
      <c r="K1" s="792"/>
      <c r="L1" s="793"/>
    </row>
    <row r="2" spans="1:12" ht="15" customHeight="1" thickBot="1" x14ac:dyDescent="0.3">
      <c r="A2" s="235" t="s">
        <v>547</v>
      </c>
      <c r="B2" s="236" t="s">
        <v>548</v>
      </c>
      <c r="C2" s="237" t="s">
        <v>549</v>
      </c>
      <c r="D2" s="238" t="s">
        <v>550</v>
      </c>
      <c r="E2" s="238" t="s">
        <v>551</v>
      </c>
      <c r="F2" s="238" t="s">
        <v>552</v>
      </c>
      <c r="G2" s="238" t="s">
        <v>553</v>
      </c>
      <c r="H2" s="238" t="s">
        <v>554</v>
      </c>
      <c r="I2" s="238" t="s">
        <v>555</v>
      </c>
      <c r="J2" s="239" t="s">
        <v>556</v>
      </c>
      <c r="K2" s="237" t="s">
        <v>557</v>
      </c>
      <c r="L2" s="240" t="s">
        <v>558</v>
      </c>
    </row>
    <row r="3" spans="1:12" ht="15" customHeight="1" x14ac:dyDescent="0.25">
      <c r="A3" s="794" t="s">
        <v>559</v>
      </c>
      <c r="B3" s="797">
        <v>1</v>
      </c>
      <c r="C3" s="241" t="s">
        <v>29</v>
      </c>
      <c r="D3" s="242" t="s">
        <v>299</v>
      </c>
      <c r="E3" s="243">
        <v>25</v>
      </c>
      <c r="F3" s="244"/>
      <c r="G3" s="244"/>
      <c r="H3" s="245">
        <v>32.5</v>
      </c>
      <c r="I3" s="245"/>
      <c r="J3" s="246">
        <v>8269.2000000000007</v>
      </c>
      <c r="K3" s="247">
        <v>3.96</v>
      </c>
      <c r="L3" s="248"/>
    </row>
    <row r="4" spans="1:12" ht="15" customHeight="1" x14ac:dyDescent="0.25">
      <c r="A4" s="795"/>
      <c r="B4" s="798"/>
      <c r="C4" s="249" t="s">
        <v>59</v>
      </c>
      <c r="D4" s="224" t="s">
        <v>299</v>
      </c>
      <c r="E4" s="225">
        <v>3</v>
      </c>
      <c r="F4" s="229"/>
      <c r="G4" s="229"/>
      <c r="H4" s="226">
        <v>21.5</v>
      </c>
      <c r="I4" s="226"/>
      <c r="J4" s="227">
        <v>6180.48</v>
      </c>
      <c r="K4" s="228">
        <v>2.96</v>
      </c>
      <c r="L4" s="250"/>
    </row>
    <row r="5" spans="1:12" ht="15" customHeight="1" thickBot="1" x14ac:dyDescent="0.3">
      <c r="A5" s="795"/>
      <c r="B5" s="798"/>
      <c r="C5" s="251" t="s">
        <v>59</v>
      </c>
      <c r="D5" s="252" t="s">
        <v>560</v>
      </c>
      <c r="E5" s="253">
        <v>9</v>
      </c>
      <c r="F5" s="254"/>
      <c r="G5" s="254"/>
      <c r="H5" s="255">
        <v>20.85</v>
      </c>
      <c r="I5" s="255"/>
      <c r="J5" s="255">
        <v>0</v>
      </c>
      <c r="K5" s="256" t="s">
        <v>561</v>
      </c>
      <c r="L5" s="257"/>
    </row>
    <row r="6" spans="1:12" ht="15" customHeight="1" thickBot="1" x14ac:dyDescent="0.3">
      <c r="A6" s="795"/>
      <c r="B6" s="798"/>
      <c r="C6" s="800" t="s">
        <v>586</v>
      </c>
      <c r="D6" s="801"/>
      <c r="E6" s="801"/>
      <c r="F6" s="801"/>
      <c r="G6" s="801"/>
      <c r="H6" s="801"/>
      <c r="I6" s="801"/>
      <c r="J6" s="801"/>
      <c r="K6" s="801"/>
      <c r="L6" s="802"/>
    </row>
    <row r="7" spans="1:12" ht="15" customHeight="1" x14ac:dyDescent="0.25">
      <c r="A7" s="795"/>
      <c r="B7" s="798"/>
      <c r="C7" s="267" t="s">
        <v>21</v>
      </c>
      <c r="D7" s="234">
        <v>75</v>
      </c>
      <c r="E7" s="803" t="s">
        <v>26</v>
      </c>
      <c r="F7" s="804"/>
      <c r="G7" s="804"/>
      <c r="H7" s="804"/>
      <c r="I7" s="804"/>
      <c r="J7" s="804"/>
      <c r="K7" s="804"/>
      <c r="L7" s="805"/>
    </row>
    <row r="8" spans="1:12" ht="15" customHeight="1" thickBot="1" x14ac:dyDescent="0.3">
      <c r="A8" s="795"/>
      <c r="B8" s="798"/>
      <c r="C8" s="251" t="s">
        <v>22</v>
      </c>
      <c r="D8" s="255">
        <v>0.57499999999999996</v>
      </c>
      <c r="E8" s="806" t="s">
        <v>25</v>
      </c>
      <c r="F8" s="807"/>
      <c r="G8" s="807"/>
      <c r="H8" s="807"/>
      <c r="I8" s="807"/>
      <c r="J8" s="807"/>
      <c r="K8" s="807"/>
      <c r="L8" s="808"/>
    </row>
    <row r="9" spans="1:12" ht="15" customHeight="1" thickBot="1" x14ac:dyDescent="0.3">
      <c r="A9" s="795"/>
      <c r="B9" s="798"/>
      <c r="C9" s="809" t="s">
        <v>562</v>
      </c>
      <c r="D9" s="810"/>
      <c r="E9" s="810"/>
      <c r="F9" s="810"/>
      <c r="G9" s="810"/>
      <c r="H9" s="810"/>
      <c r="I9" s="810"/>
      <c r="J9" s="810"/>
      <c r="K9" s="810"/>
      <c r="L9" s="811"/>
    </row>
    <row r="10" spans="1:12" ht="15" customHeight="1" x14ac:dyDescent="0.25">
      <c r="A10" s="795"/>
      <c r="B10" s="798"/>
      <c r="C10" s="266" t="s">
        <v>12</v>
      </c>
      <c r="D10" s="812" t="s">
        <v>563</v>
      </c>
      <c r="E10" s="813"/>
      <c r="F10" s="813"/>
      <c r="G10" s="813"/>
      <c r="H10" s="813"/>
      <c r="I10" s="813"/>
      <c r="J10" s="813"/>
      <c r="K10" s="813"/>
      <c r="L10" s="814"/>
    </row>
    <row r="11" spans="1:12" ht="15" customHeight="1" x14ac:dyDescent="0.25">
      <c r="A11" s="795"/>
      <c r="B11" s="798"/>
      <c r="C11" s="815" t="s">
        <v>13</v>
      </c>
      <c r="D11" s="818" t="s">
        <v>564</v>
      </c>
      <c r="E11" s="819"/>
      <c r="F11" s="819"/>
      <c r="G11" s="819"/>
      <c r="H11" s="819"/>
      <c r="I11" s="819"/>
      <c r="J11" s="819"/>
      <c r="K11" s="230"/>
      <c r="L11" s="258"/>
    </row>
    <row r="12" spans="1:12" ht="15" customHeight="1" x14ac:dyDescent="0.25">
      <c r="A12" s="795"/>
      <c r="B12" s="798"/>
      <c r="C12" s="816"/>
      <c r="D12" s="820" t="s">
        <v>565</v>
      </c>
      <c r="E12" s="821"/>
      <c r="F12" s="821"/>
      <c r="G12" s="821"/>
      <c r="H12" s="821"/>
      <c r="I12" s="821"/>
      <c r="J12" s="821"/>
      <c r="K12" s="259"/>
      <c r="L12" s="260"/>
    </row>
    <row r="13" spans="1:12" ht="15" customHeight="1" x14ac:dyDescent="0.25">
      <c r="A13" s="795"/>
      <c r="B13" s="798"/>
      <c r="C13" s="816"/>
      <c r="D13" s="231" t="s">
        <v>566</v>
      </c>
      <c r="E13" s="259"/>
      <c r="F13" s="261" t="s">
        <v>567</v>
      </c>
      <c r="G13" s="259"/>
      <c r="H13" s="259"/>
      <c r="I13" s="259"/>
      <c r="J13" s="259"/>
      <c r="K13" s="259"/>
      <c r="L13" s="260"/>
    </row>
    <row r="14" spans="1:12" ht="15" customHeight="1" x14ac:dyDescent="0.25">
      <c r="A14" s="795"/>
      <c r="B14" s="798"/>
      <c r="C14" s="816"/>
      <c r="D14" s="231" t="s">
        <v>568</v>
      </c>
      <c r="E14" s="262"/>
      <c r="F14" s="261" t="s">
        <v>569</v>
      </c>
      <c r="G14" s="262"/>
      <c r="H14" s="262"/>
      <c r="I14" s="262"/>
      <c r="J14" s="262"/>
      <c r="K14" s="262"/>
      <c r="L14" s="263"/>
    </row>
    <row r="15" spans="1:12" ht="15" customHeight="1" x14ac:dyDescent="0.25">
      <c r="A15" s="795"/>
      <c r="B15" s="798"/>
      <c r="C15" s="816"/>
      <c r="D15" s="231" t="s">
        <v>570</v>
      </c>
      <c r="E15" s="262"/>
      <c r="F15" s="261" t="s">
        <v>571</v>
      </c>
      <c r="G15" s="262"/>
      <c r="H15" s="262"/>
      <c r="I15" s="262"/>
      <c r="J15" s="262"/>
      <c r="K15" s="262"/>
      <c r="L15" s="263"/>
    </row>
    <row r="16" spans="1:12" ht="15" customHeight="1" x14ac:dyDescent="0.25">
      <c r="A16" s="795"/>
      <c r="B16" s="798"/>
      <c r="C16" s="816"/>
      <c r="D16" s="231" t="s">
        <v>572</v>
      </c>
      <c r="E16" s="259"/>
      <c r="F16" s="261" t="s">
        <v>573</v>
      </c>
      <c r="G16" s="259"/>
      <c r="H16" s="259"/>
      <c r="I16" s="259"/>
      <c r="J16" s="259"/>
      <c r="K16" s="259"/>
      <c r="L16" s="260"/>
    </row>
    <row r="17" spans="1:12" ht="15" customHeight="1" x14ac:dyDescent="0.25">
      <c r="A17" s="795"/>
      <c r="B17" s="798"/>
      <c r="C17" s="816"/>
      <c r="D17" s="820" t="s">
        <v>574</v>
      </c>
      <c r="E17" s="821"/>
      <c r="F17" s="821"/>
      <c r="G17" s="821"/>
      <c r="H17" s="821"/>
      <c r="I17" s="821"/>
      <c r="J17" s="259"/>
      <c r="K17" s="259"/>
      <c r="L17" s="260"/>
    </row>
    <row r="18" spans="1:12" ht="15" customHeight="1" x14ac:dyDescent="0.25">
      <c r="A18" s="795"/>
      <c r="B18" s="798"/>
      <c r="C18" s="817"/>
      <c r="D18" s="812" t="s">
        <v>575</v>
      </c>
      <c r="E18" s="813"/>
      <c r="F18" s="813"/>
      <c r="G18" s="813"/>
      <c r="H18" s="813"/>
      <c r="I18" s="813"/>
      <c r="J18" s="813"/>
      <c r="K18" s="813"/>
      <c r="L18" s="264"/>
    </row>
    <row r="19" spans="1:12" ht="15" customHeight="1" x14ac:dyDescent="0.25">
      <c r="A19" s="795"/>
      <c r="B19" s="798"/>
      <c r="C19" s="815" t="s">
        <v>14</v>
      </c>
      <c r="D19" s="822" t="s">
        <v>576</v>
      </c>
      <c r="E19" s="823"/>
      <c r="F19" s="823"/>
      <c r="G19" s="823"/>
      <c r="H19" s="823"/>
      <c r="I19" s="823"/>
      <c r="J19" s="823"/>
      <c r="K19" s="232"/>
      <c r="L19" s="265"/>
    </row>
    <row r="20" spans="1:12" ht="15" customHeight="1" x14ac:dyDescent="0.25">
      <c r="A20" s="795"/>
      <c r="B20" s="798"/>
      <c r="C20" s="817"/>
      <c r="D20" s="812" t="s">
        <v>577</v>
      </c>
      <c r="E20" s="813"/>
      <c r="F20" s="813"/>
      <c r="G20" s="813"/>
      <c r="H20" s="813"/>
      <c r="I20" s="813"/>
      <c r="J20" s="813"/>
      <c r="K20" s="233"/>
      <c r="L20" s="264"/>
    </row>
    <row r="21" spans="1:12" ht="31.5" customHeight="1" x14ac:dyDescent="0.25">
      <c r="A21" s="795"/>
      <c r="B21" s="798"/>
      <c r="C21" s="815" t="s">
        <v>19</v>
      </c>
      <c r="D21" s="826" t="s">
        <v>578</v>
      </c>
      <c r="E21" s="827"/>
      <c r="F21" s="827"/>
      <c r="G21" s="827"/>
      <c r="H21" s="827"/>
      <c r="I21" s="827"/>
      <c r="J21" s="827"/>
      <c r="K21" s="827"/>
      <c r="L21" s="828"/>
    </row>
    <row r="22" spans="1:12" ht="15" customHeight="1" x14ac:dyDescent="0.25">
      <c r="A22" s="795"/>
      <c r="B22" s="798"/>
      <c r="C22" s="816"/>
      <c r="D22" s="820" t="s">
        <v>579</v>
      </c>
      <c r="E22" s="821"/>
      <c r="F22" s="821"/>
      <c r="G22" s="821"/>
      <c r="H22" s="821"/>
      <c r="I22" s="821"/>
      <c r="J22" s="821"/>
      <c r="K22" s="821"/>
      <c r="L22" s="824"/>
    </row>
    <row r="23" spans="1:12" ht="15" customHeight="1" x14ac:dyDescent="0.25">
      <c r="A23" s="795"/>
      <c r="B23" s="798"/>
      <c r="C23" s="816"/>
      <c r="D23" s="820" t="s">
        <v>580</v>
      </c>
      <c r="E23" s="821"/>
      <c r="F23" s="821"/>
      <c r="G23" s="821"/>
      <c r="H23" s="821"/>
      <c r="I23" s="821"/>
      <c r="J23" s="821"/>
      <c r="K23" s="821"/>
      <c r="L23" s="824"/>
    </row>
    <row r="24" spans="1:12" ht="15" customHeight="1" x14ac:dyDescent="0.25">
      <c r="A24" s="795"/>
      <c r="B24" s="798"/>
      <c r="C24" s="816"/>
      <c r="D24" s="820" t="s">
        <v>581</v>
      </c>
      <c r="E24" s="821"/>
      <c r="F24" s="821"/>
      <c r="G24" s="821"/>
      <c r="H24" s="821"/>
      <c r="I24" s="821"/>
      <c r="J24" s="821"/>
      <c r="K24" s="821"/>
      <c r="L24" s="824"/>
    </row>
    <row r="25" spans="1:12" ht="15" customHeight="1" x14ac:dyDescent="0.25">
      <c r="A25" s="795"/>
      <c r="B25" s="798"/>
      <c r="C25" s="816"/>
      <c r="D25" s="820" t="s">
        <v>582</v>
      </c>
      <c r="E25" s="821"/>
      <c r="F25" s="821"/>
      <c r="G25" s="821"/>
      <c r="H25" s="821"/>
      <c r="I25" s="821"/>
      <c r="J25" s="821"/>
      <c r="K25" s="259"/>
      <c r="L25" s="260"/>
    </row>
    <row r="26" spans="1:12" ht="15" customHeight="1" x14ac:dyDescent="0.25">
      <c r="A26" s="795"/>
      <c r="B26" s="798"/>
      <c r="C26" s="816"/>
      <c r="D26" s="820" t="s">
        <v>583</v>
      </c>
      <c r="E26" s="821"/>
      <c r="F26" s="821"/>
      <c r="G26" s="821"/>
      <c r="H26" s="821"/>
      <c r="I26" s="821"/>
      <c r="J26" s="821"/>
      <c r="K26" s="821"/>
      <c r="L26" s="824"/>
    </row>
    <row r="27" spans="1:12" ht="15" customHeight="1" thickBot="1" x14ac:dyDescent="0.3">
      <c r="A27" s="795"/>
      <c r="B27" s="798"/>
      <c r="C27" s="825"/>
      <c r="D27" s="832" t="s">
        <v>584</v>
      </c>
      <c r="E27" s="833"/>
      <c r="F27" s="833"/>
      <c r="G27" s="833"/>
      <c r="H27" s="833"/>
      <c r="I27" s="833"/>
      <c r="J27" s="833"/>
      <c r="K27" s="833"/>
      <c r="L27" s="834"/>
    </row>
    <row r="28" spans="1:12" ht="15" customHeight="1" x14ac:dyDescent="0.25">
      <c r="A28" s="795"/>
      <c r="B28" s="798"/>
      <c r="C28" s="268" t="s">
        <v>15</v>
      </c>
      <c r="D28" s="269">
        <v>55000</v>
      </c>
      <c r="E28" s="270">
        <v>0.18</v>
      </c>
      <c r="F28" s="829" t="s">
        <v>23</v>
      </c>
      <c r="G28" s="830"/>
      <c r="H28" s="830"/>
      <c r="I28" s="830"/>
      <c r="J28" s="830"/>
      <c r="K28" s="830"/>
      <c r="L28" s="831"/>
    </row>
    <row r="29" spans="1:12" ht="15" customHeight="1" thickBot="1" x14ac:dyDescent="0.3">
      <c r="A29" s="795"/>
      <c r="B29" s="798"/>
      <c r="C29" s="271" t="s">
        <v>16</v>
      </c>
      <c r="D29" s="274">
        <v>298053</v>
      </c>
      <c r="E29" s="254"/>
      <c r="F29" s="832"/>
      <c r="G29" s="833"/>
      <c r="H29" s="833"/>
      <c r="I29" s="833"/>
      <c r="J29" s="833"/>
      <c r="K29" s="833"/>
      <c r="L29" s="834"/>
    </row>
    <row r="30" spans="1:12" ht="15" customHeight="1" x14ac:dyDescent="0.25">
      <c r="A30" s="795"/>
      <c r="B30" s="798"/>
      <c r="C30" s="266" t="s">
        <v>17</v>
      </c>
      <c r="D30" s="273">
        <v>4300</v>
      </c>
      <c r="E30" s="835" t="s">
        <v>585</v>
      </c>
      <c r="F30" s="836"/>
      <c r="G30" s="836"/>
      <c r="H30" s="836"/>
      <c r="I30" s="836"/>
      <c r="J30" s="836"/>
      <c r="K30" s="836"/>
      <c r="L30" s="837"/>
    </row>
    <row r="31" spans="1:12" ht="15" customHeight="1" thickBot="1" x14ac:dyDescent="0.3">
      <c r="A31" s="796"/>
      <c r="B31" s="799"/>
      <c r="C31" s="271" t="s">
        <v>18</v>
      </c>
      <c r="D31" s="272">
        <v>85.2</v>
      </c>
      <c r="E31" s="838"/>
      <c r="F31" s="839"/>
      <c r="G31" s="839"/>
      <c r="H31" s="839"/>
      <c r="I31" s="839"/>
      <c r="J31" s="839"/>
      <c r="K31" s="839"/>
      <c r="L31" s="840"/>
    </row>
  </sheetData>
  <mergeCells count="26">
    <mergeCell ref="F28:L29"/>
    <mergeCell ref="E30:L31"/>
    <mergeCell ref="D27:L27"/>
    <mergeCell ref="D26:L26"/>
    <mergeCell ref="D24:L24"/>
    <mergeCell ref="D22:L22"/>
    <mergeCell ref="C21:C27"/>
    <mergeCell ref="D23:L23"/>
    <mergeCell ref="D25:J25"/>
    <mergeCell ref="D21:L21"/>
    <mergeCell ref="A1:L1"/>
    <mergeCell ref="A3:A31"/>
    <mergeCell ref="B3:B31"/>
    <mergeCell ref="C6:L6"/>
    <mergeCell ref="E7:L7"/>
    <mergeCell ref="E8:L8"/>
    <mergeCell ref="C9:L9"/>
    <mergeCell ref="D10:L10"/>
    <mergeCell ref="C11:C18"/>
    <mergeCell ref="D11:J11"/>
    <mergeCell ref="D12:J12"/>
    <mergeCell ref="D17:I17"/>
    <mergeCell ref="D18:K18"/>
    <mergeCell ref="C19:C20"/>
    <mergeCell ref="D19:J19"/>
    <mergeCell ref="D20:J20"/>
  </mergeCells>
  <hyperlinks>
    <hyperlink ref="E30" r:id="rId1" xr:uid="{8FC610BB-6F3A-47E1-9F8F-AE3828E01C5F}"/>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CF318-F579-4EB1-9A8E-D5F03B06CF99}">
  <dimension ref="A1:L28"/>
  <sheetViews>
    <sheetView workbookViewId="0">
      <selection activeCell="D3" sqref="D3"/>
    </sheetView>
  </sheetViews>
  <sheetFormatPr defaultRowHeight="15" x14ac:dyDescent="0.25"/>
  <cols>
    <col min="3" max="3" width="25.42578125" customWidth="1"/>
    <col min="4" max="4" width="14.28515625" customWidth="1"/>
    <col min="5" max="5" width="16.85546875" bestFit="1" customWidth="1"/>
    <col min="6" max="6" width="23.140625" bestFit="1" customWidth="1"/>
    <col min="7" max="7" width="22.85546875" bestFit="1" customWidth="1"/>
    <col min="8" max="8" width="21.28515625" bestFit="1" customWidth="1"/>
    <col min="9" max="9" width="17.5703125" bestFit="1" customWidth="1"/>
    <col min="10" max="10" width="41.85546875" bestFit="1" customWidth="1"/>
    <col min="12" max="12" width="9.7109375" bestFit="1"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6" t="s">
        <v>4</v>
      </c>
      <c r="E3" s="55" t="s">
        <v>5</v>
      </c>
      <c r="F3" s="55" t="s">
        <v>6</v>
      </c>
      <c r="G3" s="55" t="s">
        <v>27</v>
      </c>
      <c r="H3" s="55" t="s">
        <v>7</v>
      </c>
      <c r="I3" s="55" t="s">
        <v>8</v>
      </c>
      <c r="J3" s="55" t="s">
        <v>9</v>
      </c>
      <c r="K3" s="56" t="s">
        <v>10</v>
      </c>
      <c r="L3" s="57" t="s">
        <v>24</v>
      </c>
    </row>
    <row r="4" spans="1:12" x14ac:dyDescent="0.25">
      <c r="A4" s="853" t="s">
        <v>587</v>
      </c>
      <c r="B4" s="853">
        <v>1</v>
      </c>
      <c r="C4" s="58" t="s">
        <v>29</v>
      </c>
      <c r="D4" s="59" t="s">
        <v>191</v>
      </c>
      <c r="E4" s="113">
        <v>32</v>
      </c>
      <c r="F4" s="276">
        <v>67317</v>
      </c>
      <c r="G4" s="113">
        <v>32.24</v>
      </c>
      <c r="H4" s="59"/>
      <c r="I4" s="59" t="s">
        <v>588</v>
      </c>
      <c r="J4" s="277">
        <v>9000</v>
      </c>
      <c r="K4" s="60">
        <f>J4/2088</f>
        <v>4.3103448275862073</v>
      </c>
      <c r="L4" s="61" t="s">
        <v>589</v>
      </c>
    </row>
    <row r="5" spans="1:12" x14ac:dyDescent="0.25">
      <c r="A5" s="789"/>
      <c r="B5" s="854"/>
      <c r="C5" s="62" t="s">
        <v>590</v>
      </c>
      <c r="D5" s="63" t="s">
        <v>191</v>
      </c>
      <c r="E5" s="115">
        <v>20</v>
      </c>
      <c r="F5" s="63"/>
      <c r="G5" s="63"/>
      <c r="H5" s="115">
        <v>25.88</v>
      </c>
      <c r="I5" s="63" t="s">
        <v>588</v>
      </c>
      <c r="J5" s="64">
        <v>9000</v>
      </c>
      <c r="K5" s="64">
        <f t="shared" ref="K5:K6" si="0">J5/2088</f>
        <v>4.3103448275862073</v>
      </c>
      <c r="L5" s="65" t="s">
        <v>589</v>
      </c>
    </row>
    <row r="6" spans="1:12" ht="15.75" thickBot="1" x14ac:dyDescent="0.3">
      <c r="A6" s="789"/>
      <c r="B6" s="854"/>
      <c r="C6" s="62" t="s">
        <v>591</v>
      </c>
      <c r="D6" s="63" t="s">
        <v>191</v>
      </c>
      <c r="E6" s="115">
        <v>2.5</v>
      </c>
      <c r="F6" s="63"/>
      <c r="G6" s="63"/>
      <c r="H6" s="115">
        <v>20.149999999999999</v>
      </c>
      <c r="I6" s="63" t="s">
        <v>588</v>
      </c>
      <c r="J6" s="64">
        <v>9000</v>
      </c>
      <c r="K6" s="64">
        <f t="shared" si="0"/>
        <v>4.3103448275862073</v>
      </c>
      <c r="L6" s="65" t="s">
        <v>589</v>
      </c>
    </row>
    <row r="7" spans="1:12" x14ac:dyDescent="0.25">
      <c r="A7" s="789"/>
      <c r="B7" s="854"/>
      <c r="C7" s="390" t="s">
        <v>20</v>
      </c>
      <c r="D7" s="390"/>
      <c r="E7" s="390"/>
      <c r="F7" s="390"/>
      <c r="G7" s="390"/>
      <c r="H7" s="390"/>
      <c r="I7" s="390"/>
      <c r="J7" s="390"/>
      <c r="K7" s="390"/>
      <c r="L7" s="391"/>
    </row>
    <row r="8" spans="1:12" x14ac:dyDescent="0.25">
      <c r="A8" s="789"/>
      <c r="B8" s="854"/>
      <c r="C8" s="62" t="s">
        <v>21</v>
      </c>
      <c r="D8" s="66">
        <v>75</v>
      </c>
      <c r="E8" s="392" t="s">
        <v>26</v>
      </c>
      <c r="F8" s="393"/>
      <c r="G8" s="393"/>
      <c r="H8" s="393"/>
      <c r="I8" s="393"/>
      <c r="J8" s="393"/>
      <c r="K8" s="393"/>
      <c r="L8" s="394"/>
    </row>
    <row r="9" spans="1:12" ht="15.75" thickBot="1" x14ac:dyDescent="0.3">
      <c r="A9" s="789"/>
      <c r="B9" s="854"/>
      <c r="C9" s="67" t="s">
        <v>22</v>
      </c>
      <c r="D9" s="68">
        <v>0.57499999999999996</v>
      </c>
      <c r="E9" s="395" t="s">
        <v>25</v>
      </c>
      <c r="F9" s="396"/>
      <c r="G9" s="396"/>
      <c r="H9" s="396"/>
      <c r="I9" s="396"/>
      <c r="J9" s="396"/>
      <c r="K9" s="396"/>
      <c r="L9" s="397"/>
    </row>
    <row r="10" spans="1:12" ht="15.75" thickBot="1" x14ac:dyDescent="0.3">
      <c r="A10" s="789"/>
      <c r="B10" s="854"/>
      <c r="C10" s="398" t="s">
        <v>11</v>
      </c>
      <c r="D10" s="398"/>
      <c r="E10" s="398"/>
      <c r="F10" s="398"/>
      <c r="G10" s="398"/>
      <c r="H10" s="398"/>
      <c r="I10" s="398"/>
      <c r="J10" s="398"/>
      <c r="K10" s="398"/>
      <c r="L10" s="399"/>
    </row>
    <row r="11" spans="1:12" ht="15.75" thickBot="1" x14ac:dyDescent="0.3">
      <c r="A11" s="789"/>
      <c r="B11" s="854"/>
      <c r="C11" s="69" t="s">
        <v>12</v>
      </c>
      <c r="D11" s="400"/>
      <c r="E11" s="401"/>
      <c r="F11" s="401"/>
      <c r="G11" s="401"/>
      <c r="H11" s="401"/>
      <c r="I11" s="401"/>
      <c r="J11" s="401"/>
      <c r="K11" s="401"/>
      <c r="L11" s="402"/>
    </row>
    <row r="12" spans="1:12" ht="15.75" x14ac:dyDescent="0.25">
      <c r="A12" s="789"/>
      <c r="B12" s="854"/>
      <c r="C12" s="365" t="s">
        <v>13</v>
      </c>
      <c r="D12" s="856" t="s">
        <v>592</v>
      </c>
      <c r="E12" s="857"/>
      <c r="F12" s="857"/>
      <c r="G12" s="857"/>
      <c r="H12" s="857"/>
      <c r="I12" s="857"/>
      <c r="J12" s="857"/>
      <c r="K12" s="857"/>
      <c r="L12" s="858"/>
    </row>
    <row r="13" spans="1:12" ht="15.75" x14ac:dyDescent="0.25">
      <c r="A13" s="789"/>
      <c r="B13" s="854"/>
      <c r="C13" s="366"/>
      <c r="D13" s="841" t="s">
        <v>593</v>
      </c>
      <c r="E13" s="842"/>
      <c r="F13" s="842"/>
      <c r="G13" s="842"/>
      <c r="H13" s="842"/>
      <c r="I13" s="842"/>
      <c r="J13" s="842"/>
      <c r="K13" s="842"/>
      <c r="L13" s="843"/>
    </row>
    <row r="14" spans="1:12" x14ac:dyDescent="0.25">
      <c r="A14" s="789"/>
      <c r="B14" s="854"/>
      <c r="C14" s="366"/>
      <c r="D14" s="73"/>
      <c r="E14" s="74"/>
      <c r="F14" s="74"/>
      <c r="G14" s="74"/>
      <c r="H14" s="74"/>
      <c r="I14" s="74"/>
      <c r="J14" s="74"/>
      <c r="K14" s="74"/>
      <c r="L14" s="75"/>
    </row>
    <row r="15" spans="1:12" ht="15.75" thickBot="1" x14ac:dyDescent="0.3">
      <c r="A15" s="789"/>
      <c r="B15" s="854"/>
      <c r="C15" s="367"/>
      <c r="D15" s="221"/>
      <c r="E15" s="222"/>
      <c r="F15" s="222"/>
      <c r="G15" s="222"/>
      <c r="H15" s="222"/>
      <c r="I15" s="222"/>
      <c r="J15" s="222"/>
      <c r="K15" s="222"/>
      <c r="L15" s="223"/>
    </row>
    <row r="16" spans="1:12" x14ac:dyDescent="0.25">
      <c r="A16" s="789"/>
      <c r="B16" s="854"/>
      <c r="C16" s="365" t="s">
        <v>14</v>
      </c>
      <c r="D16" s="844" t="s">
        <v>594</v>
      </c>
      <c r="E16" s="845"/>
      <c r="F16" s="845"/>
      <c r="G16" s="845"/>
      <c r="H16" s="845"/>
      <c r="I16" s="845"/>
      <c r="J16" s="845"/>
      <c r="K16" s="845"/>
      <c r="L16" s="846"/>
    </row>
    <row r="17" spans="1:12" x14ac:dyDescent="0.25">
      <c r="A17" s="789"/>
      <c r="B17" s="854"/>
      <c r="C17" s="366"/>
      <c r="D17" s="847"/>
      <c r="E17" s="848"/>
      <c r="F17" s="848"/>
      <c r="G17" s="848"/>
      <c r="H17" s="848"/>
      <c r="I17" s="848"/>
      <c r="J17" s="848"/>
      <c r="K17" s="848"/>
      <c r="L17" s="849"/>
    </row>
    <row r="18" spans="1:12" x14ac:dyDescent="0.25">
      <c r="A18" s="789"/>
      <c r="B18" s="854"/>
      <c r="C18" s="366"/>
      <c r="D18" s="847"/>
      <c r="E18" s="848"/>
      <c r="F18" s="848"/>
      <c r="G18" s="848"/>
      <c r="H18" s="848"/>
      <c r="I18" s="848"/>
      <c r="J18" s="848"/>
      <c r="K18" s="848"/>
      <c r="L18" s="849"/>
    </row>
    <row r="19" spans="1:12" x14ac:dyDescent="0.25">
      <c r="A19" s="789"/>
      <c r="B19" s="854"/>
      <c r="C19" s="366"/>
      <c r="D19" s="847"/>
      <c r="E19" s="848"/>
      <c r="F19" s="848"/>
      <c r="G19" s="848"/>
      <c r="H19" s="848"/>
      <c r="I19" s="848"/>
      <c r="J19" s="848"/>
      <c r="K19" s="848"/>
      <c r="L19" s="849"/>
    </row>
    <row r="20" spans="1:12" ht="15.75" thickBot="1" x14ac:dyDescent="0.3">
      <c r="A20" s="789"/>
      <c r="B20" s="854"/>
      <c r="C20" s="366"/>
      <c r="D20" s="850"/>
      <c r="E20" s="851"/>
      <c r="F20" s="851"/>
      <c r="G20" s="851"/>
      <c r="H20" s="851"/>
      <c r="I20" s="851"/>
      <c r="J20" s="851"/>
      <c r="K20" s="851"/>
      <c r="L20" s="852"/>
    </row>
    <row r="21" spans="1:12" ht="15.75" x14ac:dyDescent="0.25">
      <c r="A21" s="789"/>
      <c r="B21" s="854"/>
      <c r="C21" s="365" t="s">
        <v>19</v>
      </c>
      <c r="D21" s="841" t="s">
        <v>595</v>
      </c>
      <c r="E21" s="842"/>
      <c r="F21" s="842"/>
      <c r="G21" s="842"/>
      <c r="H21" s="842"/>
      <c r="I21" s="842"/>
      <c r="J21" s="842"/>
      <c r="K21" s="842"/>
      <c r="L21" s="843"/>
    </row>
    <row r="22" spans="1:12" ht="15.75" x14ac:dyDescent="0.25">
      <c r="A22" s="789"/>
      <c r="B22" s="854"/>
      <c r="C22" s="366"/>
      <c r="D22" s="841" t="s">
        <v>596</v>
      </c>
      <c r="E22" s="842"/>
      <c r="F22" s="842"/>
      <c r="G22" s="842"/>
      <c r="H22" s="842"/>
      <c r="I22" s="842"/>
      <c r="J22" s="842"/>
      <c r="K22" s="842"/>
      <c r="L22" s="843"/>
    </row>
    <row r="23" spans="1:12" x14ac:dyDescent="0.25">
      <c r="A23" s="789"/>
      <c r="B23" s="854"/>
      <c r="C23" s="366"/>
      <c r="D23" s="73"/>
      <c r="E23" s="74"/>
      <c r="F23" s="74"/>
      <c r="G23" s="74"/>
      <c r="H23" s="74"/>
      <c r="I23" s="74"/>
      <c r="J23" s="74"/>
      <c r="K23" s="74"/>
      <c r="L23" s="75"/>
    </row>
    <row r="24" spans="1:12" ht="15.75" thickBot="1" x14ac:dyDescent="0.3">
      <c r="A24" s="789"/>
      <c r="B24" s="854"/>
      <c r="C24" s="367"/>
      <c r="D24" s="221"/>
      <c r="E24" s="222"/>
      <c r="F24" s="222"/>
      <c r="G24" s="222"/>
      <c r="H24" s="222"/>
      <c r="I24" s="222"/>
      <c r="J24" s="222"/>
      <c r="K24" s="222"/>
      <c r="L24" s="223"/>
    </row>
    <row r="25" spans="1:12" x14ac:dyDescent="0.25">
      <c r="A25" s="789"/>
      <c r="B25" s="854"/>
      <c r="C25" s="79" t="s">
        <v>15</v>
      </c>
      <c r="D25" s="80">
        <v>96317</v>
      </c>
      <c r="E25" s="81">
        <f>D25/D26</f>
        <v>0.1329770416933011</v>
      </c>
      <c r="F25" s="368" t="s">
        <v>23</v>
      </c>
      <c r="G25" s="369"/>
      <c r="H25" s="370"/>
      <c r="I25" s="370"/>
      <c r="J25" s="370"/>
      <c r="K25" s="370"/>
      <c r="L25" s="371"/>
    </row>
    <row r="26" spans="1:12" ht="15.75" thickBot="1" x14ac:dyDescent="0.3">
      <c r="A26" s="789"/>
      <c r="B26" s="854"/>
      <c r="C26" s="82" t="s">
        <v>16</v>
      </c>
      <c r="D26" s="83">
        <v>724313</v>
      </c>
      <c r="E26" s="84"/>
      <c r="F26" s="372"/>
      <c r="G26" s="373"/>
      <c r="H26" s="373"/>
      <c r="I26" s="373"/>
      <c r="J26" s="373"/>
      <c r="K26" s="373"/>
      <c r="L26" s="374"/>
    </row>
    <row r="27" spans="1:12" x14ac:dyDescent="0.25">
      <c r="A27" s="789"/>
      <c r="B27" s="854"/>
      <c r="C27" s="85" t="s">
        <v>17</v>
      </c>
      <c r="D27" s="111">
        <v>16200</v>
      </c>
      <c r="E27" s="375" t="s">
        <v>597</v>
      </c>
      <c r="F27" s="376"/>
      <c r="G27" s="376"/>
      <c r="H27" s="376"/>
      <c r="I27" s="376"/>
      <c r="J27" s="376"/>
      <c r="K27" s="376"/>
      <c r="L27" s="377"/>
    </row>
    <row r="28" spans="1:12" ht="15.75" thickBot="1" x14ac:dyDescent="0.3">
      <c r="A28" s="790"/>
      <c r="B28" s="855"/>
      <c r="C28" s="87" t="s">
        <v>18</v>
      </c>
      <c r="D28" s="88"/>
      <c r="E28" s="378"/>
      <c r="F28" s="379"/>
      <c r="G28" s="379"/>
      <c r="H28" s="379"/>
      <c r="I28" s="379"/>
      <c r="J28" s="379"/>
      <c r="K28" s="379"/>
      <c r="L28" s="380"/>
    </row>
  </sheetData>
  <mergeCells count="18">
    <mergeCell ref="A1:L2"/>
    <mergeCell ref="A4:A28"/>
    <mergeCell ref="B4:B28"/>
    <mergeCell ref="C7:L7"/>
    <mergeCell ref="E8:L8"/>
    <mergeCell ref="E9:L9"/>
    <mergeCell ref="C10:L10"/>
    <mergeCell ref="D11:L11"/>
    <mergeCell ref="C12:C15"/>
    <mergeCell ref="D12:L12"/>
    <mergeCell ref="F25:L26"/>
    <mergeCell ref="E27:L28"/>
    <mergeCell ref="D13:L13"/>
    <mergeCell ref="C16:C20"/>
    <mergeCell ref="D16:L20"/>
    <mergeCell ref="C21:C24"/>
    <mergeCell ref="D21:L21"/>
    <mergeCell ref="D22:L22"/>
  </mergeCells>
  <hyperlinks>
    <hyperlink ref="E27" r:id="rId1" xr:uid="{B0576A4F-C122-4555-BCD9-AEE78BC36EC5}"/>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31720-7C6C-45A8-82EC-A093D57F0EB4}">
  <dimension ref="A1:L30"/>
  <sheetViews>
    <sheetView workbookViewId="0">
      <selection activeCell="E29" sqref="E29:L30"/>
    </sheetView>
  </sheetViews>
  <sheetFormatPr defaultRowHeight="15" x14ac:dyDescent="0.25"/>
  <cols>
    <col min="3" max="3" width="20.140625" customWidth="1"/>
    <col min="4" max="4" width="20.28515625" customWidth="1"/>
    <col min="5" max="5" width="16.85546875" bestFit="1" customWidth="1"/>
    <col min="6" max="6" width="23.140625" bestFit="1" customWidth="1"/>
    <col min="7" max="7" width="22.85546875" bestFit="1" customWidth="1"/>
    <col min="8" max="8" width="21.28515625" bestFit="1" customWidth="1"/>
    <col min="9" max="9" width="17.5703125" bestFit="1" customWidth="1"/>
    <col min="10" max="10" width="41.85546875" bestFit="1" customWidth="1"/>
    <col min="11" max="11" width="15.140625" bestFit="1"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685" t="s">
        <v>215</v>
      </c>
      <c r="B4" s="685">
        <v>7</v>
      </c>
      <c r="C4" s="58" t="s">
        <v>216</v>
      </c>
      <c r="D4" s="59" t="s">
        <v>217</v>
      </c>
      <c r="E4" s="59">
        <v>16</v>
      </c>
      <c r="F4" s="59"/>
      <c r="G4" s="59"/>
      <c r="H4" s="59">
        <v>46.67</v>
      </c>
      <c r="I4" s="59" t="s">
        <v>218</v>
      </c>
      <c r="J4" s="60">
        <v>16306.05</v>
      </c>
      <c r="K4" s="60">
        <f>J4/2088</f>
        <v>7.8094109195402295</v>
      </c>
      <c r="L4" s="61"/>
    </row>
    <row r="5" spans="1:12" x14ac:dyDescent="0.25">
      <c r="A5" s="686"/>
      <c r="B5" s="686"/>
      <c r="C5" s="62" t="s">
        <v>219</v>
      </c>
      <c r="D5" s="63" t="s">
        <v>217</v>
      </c>
      <c r="E5" s="63">
        <v>2</v>
      </c>
      <c r="F5" s="63"/>
      <c r="G5" s="63"/>
      <c r="H5" s="63">
        <v>22.62</v>
      </c>
      <c r="I5" s="59" t="s">
        <v>218</v>
      </c>
      <c r="J5" s="64">
        <v>14843.92</v>
      </c>
      <c r="K5" s="64">
        <f t="shared" ref="K5:K8" si="0">J5/2088</f>
        <v>7.1091570881226058</v>
      </c>
      <c r="L5" s="65"/>
    </row>
    <row r="6" spans="1:12" x14ac:dyDescent="0.25">
      <c r="A6" s="686"/>
      <c r="B6" s="686"/>
      <c r="C6" s="62" t="s">
        <v>220</v>
      </c>
      <c r="D6" s="63" t="s">
        <v>217</v>
      </c>
      <c r="E6" s="63">
        <v>2</v>
      </c>
      <c r="F6" s="63"/>
      <c r="G6" s="63"/>
      <c r="H6" s="63">
        <v>24.68</v>
      </c>
      <c r="I6" s="59" t="s">
        <v>218</v>
      </c>
      <c r="J6" s="64">
        <v>9491.07</v>
      </c>
      <c r="K6" s="64">
        <f t="shared" si="0"/>
        <v>4.5455316091954021</v>
      </c>
      <c r="L6" s="65"/>
    </row>
    <row r="7" spans="1:12" x14ac:dyDescent="0.25">
      <c r="A7" s="686"/>
      <c r="B7" s="686"/>
      <c r="C7" s="62" t="s">
        <v>221</v>
      </c>
      <c r="D7" s="63" t="s">
        <v>222</v>
      </c>
      <c r="E7" s="63">
        <v>3</v>
      </c>
      <c r="F7" s="63"/>
      <c r="G7" s="63"/>
      <c r="H7" s="63">
        <v>24.68</v>
      </c>
      <c r="I7" s="59" t="s">
        <v>223</v>
      </c>
      <c r="J7" s="64">
        <v>1815.66</v>
      </c>
      <c r="K7" s="64">
        <f t="shared" si="0"/>
        <v>0.86956896551724139</v>
      </c>
      <c r="L7" s="65"/>
    </row>
    <row r="8" spans="1:12" ht="15.75" thickBot="1" x14ac:dyDescent="0.3">
      <c r="A8" s="686"/>
      <c r="B8" s="686"/>
      <c r="C8" s="62" t="s">
        <v>220</v>
      </c>
      <c r="D8" s="63" t="s">
        <v>224</v>
      </c>
      <c r="E8" s="63">
        <v>0.5</v>
      </c>
      <c r="F8" s="63"/>
      <c r="G8" s="63"/>
      <c r="H8" s="63">
        <v>19.34</v>
      </c>
      <c r="I8" s="59" t="s">
        <v>218</v>
      </c>
      <c r="J8" s="64">
        <v>1808.61</v>
      </c>
      <c r="K8" s="64">
        <f t="shared" si="0"/>
        <v>0.86619252873563213</v>
      </c>
      <c r="L8" s="65"/>
    </row>
    <row r="9" spans="1:12" x14ac:dyDescent="0.25">
      <c r="A9" s="686"/>
      <c r="B9" s="686"/>
      <c r="C9" s="390" t="s">
        <v>20</v>
      </c>
      <c r="D9" s="390"/>
      <c r="E9" s="390"/>
      <c r="F9" s="390"/>
      <c r="G9" s="390"/>
      <c r="H9" s="390"/>
      <c r="I9" s="390"/>
      <c r="J9" s="390"/>
      <c r="K9" s="390"/>
      <c r="L9" s="391"/>
    </row>
    <row r="10" spans="1:12" x14ac:dyDescent="0.25">
      <c r="A10" s="686"/>
      <c r="B10" s="686"/>
      <c r="C10" s="62" t="s">
        <v>21</v>
      </c>
      <c r="D10" s="66">
        <v>75</v>
      </c>
      <c r="E10" s="392" t="s">
        <v>26</v>
      </c>
      <c r="F10" s="393"/>
      <c r="G10" s="393"/>
      <c r="H10" s="393"/>
      <c r="I10" s="393"/>
      <c r="J10" s="393"/>
      <c r="K10" s="393"/>
      <c r="L10" s="394"/>
    </row>
    <row r="11" spans="1:12" ht="15.75" thickBot="1" x14ac:dyDescent="0.3">
      <c r="A11" s="686"/>
      <c r="B11" s="686"/>
      <c r="C11" s="67" t="s">
        <v>22</v>
      </c>
      <c r="D11" s="68">
        <v>0.57499999999999996</v>
      </c>
      <c r="E11" s="395" t="s">
        <v>25</v>
      </c>
      <c r="F11" s="396"/>
      <c r="G11" s="396"/>
      <c r="H11" s="396"/>
      <c r="I11" s="396"/>
      <c r="J11" s="396"/>
      <c r="K11" s="396"/>
      <c r="L11" s="397"/>
    </row>
    <row r="12" spans="1:12" ht="15.75" thickBot="1" x14ac:dyDescent="0.3">
      <c r="A12" s="686"/>
      <c r="B12" s="686"/>
      <c r="C12" s="398" t="s">
        <v>11</v>
      </c>
      <c r="D12" s="398"/>
      <c r="E12" s="398"/>
      <c r="F12" s="398"/>
      <c r="G12" s="398"/>
      <c r="H12" s="398"/>
      <c r="I12" s="398"/>
      <c r="J12" s="398"/>
      <c r="K12" s="398"/>
      <c r="L12" s="399"/>
    </row>
    <row r="13" spans="1:12" ht="15.75" thickBot="1" x14ac:dyDescent="0.3">
      <c r="A13" s="686"/>
      <c r="B13" s="686"/>
      <c r="C13" s="69" t="s">
        <v>12</v>
      </c>
      <c r="D13" s="400">
        <v>10</v>
      </c>
      <c r="E13" s="401"/>
      <c r="F13" s="401"/>
      <c r="G13" s="401"/>
      <c r="H13" s="401"/>
      <c r="I13" s="401"/>
      <c r="J13" s="401"/>
      <c r="K13" s="401"/>
      <c r="L13" s="402"/>
    </row>
    <row r="14" spans="1:12" ht="17.25" x14ac:dyDescent="0.25">
      <c r="A14" s="686"/>
      <c r="B14" s="686"/>
      <c r="C14" s="365" t="s">
        <v>13</v>
      </c>
      <c r="D14" s="110" t="s">
        <v>225</v>
      </c>
      <c r="E14" s="74"/>
      <c r="F14" s="74"/>
      <c r="G14" s="110" t="s">
        <v>226</v>
      </c>
      <c r="H14" s="71"/>
      <c r="I14" s="71"/>
      <c r="J14" s="71"/>
      <c r="K14" s="71"/>
      <c r="L14" s="72"/>
    </row>
    <row r="15" spans="1:12" ht="17.25" x14ac:dyDescent="0.25">
      <c r="A15" s="686"/>
      <c r="B15" s="686"/>
      <c r="C15" s="366"/>
      <c r="D15" s="110" t="s">
        <v>227</v>
      </c>
      <c r="E15" s="74"/>
      <c r="F15" s="74"/>
      <c r="G15" s="110" t="s">
        <v>228</v>
      </c>
      <c r="H15" s="74"/>
      <c r="I15" s="74"/>
      <c r="J15" s="74"/>
      <c r="K15" s="74"/>
      <c r="L15" s="75"/>
    </row>
    <row r="16" spans="1:12" ht="17.25" x14ac:dyDescent="0.25">
      <c r="A16" s="686"/>
      <c r="B16" s="686"/>
      <c r="C16" s="366"/>
      <c r="D16" s="110" t="s">
        <v>229</v>
      </c>
      <c r="E16" s="74"/>
      <c r="F16" s="74"/>
      <c r="G16" s="110" t="s">
        <v>68</v>
      </c>
      <c r="H16" s="74"/>
      <c r="I16" s="74"/>
      <c r="J16" s="74"/>
      <c r="K16" s="74"/>
      <c r="L16" s="75"/>
    </row>
    <row r="17" spans="1:12" ht="15.75" thickBot="1" x14ac:dyDescent="0.3">
      <c r="A17" s="686"/>
      <c r="B17" s="686"/>
      <c r="C17" s="367"/>
      <c r="D17" s="76" t="s">
        <v>230</v>
      </c>
      <c r="E17" s="77"/>
      <c r="F17" s="77"/>
      <c r="G17" s="77"/>
      <c r="H17" s="77"/>
      <c r="I17" s="77"/>
      <c r="J17" s="77"/>
      <c r="K17" s="77"/>
      <c r="L17" s="78"/>
    </row>
    <row r="18" spans="1:12" x14ac:dyDescent="0.25">
      <c r="A18" s="686"/>
      <c r="B18" s="686"/>
      <c r="C18" s="365" t="s">
        <v>14</v>
      </c>
      <c r="D18" s="70" t="s">
        <v>231</v>
      </c>
      <c r="E18" s="71"/>
      <c r="F18" s="71"/>
      <c r="G18" s="71"/>
      <c r="H18" s="71"/>
      <c r="I18" s="71"/>
      <c r="J18" s="71"/>
      <c r="K18" s="71"/>
      <c r="L18" s="72"/>
    </row>
    <row r="19" spans="1:12" x14ac:dyDescent="0.25">
      <c r="A19" s="686"/>
      <c r="B19" s="686"/>
      <c r="C19" s="366"/>
      <c r="D19" s="73" t="s">
        <v>232</v>
      </c>
      <c r="E19" s="74"/>
      <c r="F19" s="74"/>
      <c r="G19" s="74"/>
      <c r="H19" s="74"/>
      <c r="I19" s="74"/>
      <c r="J19" s="74"/>
      <c r="K19" s="74"/>
      <c r="L19" s="75"/>
    </row>
    <row r="20" spans="1:12" x14ac:dyDescent="0.25">
      <c r="A20" s="686"/>
      <c r="B20" s="686"/>
      <c r="C20" s="366"/>
      <c r="D20" s="73"/>
      <c r="E20" s="74"/>
      <c r="F20" s="74"/>
      <c r="G20" s="74"/>
      <c r="H20" s="74"/>
      <c r="I20" s="74"/>
      <c r="J20" s="74"/>
      <c r="K20" s="74"/>
      <c r="L20" s="75"/>
    </row>
    <row r="21" spans="1:12" x14ac:dyDescent="0.25">
      <c r="A21" s="686"/>
      <c r="B21" s="686"/>
      <c r="C21" s="366"/>
      <c r="D21" s="73"/>
      <c r="E21" s="74"/>
      <c r="F21" s="74"/>
      <c r="G21" s="74"/>
      <c r="H21" s="74"/>
      <c r="I21" s="74"/>
      <c r="J21" s="74"/>
      <c r="K21" s="74"/>
      <c r="L21" s="75"/>
    </row>
    <row r="22" spans="1:12" ht="15.75" thickBot="1" x14ac:dyDescent="0.3">
      <c r="A22" s="686"/>
      <c r="B22" s="686"/>
      <c r="C22" s="366"/>
      <c r="D22" s="73"/>
      <c r="E22" s="74"/>
      <c r="F22" s="74"/>
      <c r="G22" s="74"/>
      <c r="H22" s="74"/>
      <c r="I22" s="74"/>
      <c r="J22" s="74"/>
      <c r="K22" s="74"/>
      <c r="L22" s="75"/>
    </row>
    <row r="23" spans="1:12" x14ac:dyDescent="0.25">
      <c r="A23" s="686"/>
      <c r="B23" s="686"/>
      <c r="C23" s="365" t="s">
        <v>19</v>
      </c>
      <c r="D23" s="70" t="s">
        <v>233</v>
      </c>
      <c r="E23" s="71"/>
      <c r="F23" s="71"/>
      <c r="G23" s="71"/>
      <c r="H23" s="71"/>
      <c r="I23" s="71"/>
      <c r="J23" s="71"/>
      <c r="K23" s="71"/>
      <c r="L23" s="72"/>
    </row>
    <row r="24" spans="1:12" x14ac:dyDescent="0.25">
      <c r="A24" s="686"/>
      <c r="B24" s="686"/>
      <c r="C24" s="366"/>
      <c r="D24" s="73" t="s">
        <v>234</v>
      </c>
      <c r="E24" s="74"/>
      <c r="F24" s="74"/>
      <c r="G24" s="74"/>
      <c r="H24" s="74"/>
      <c r="I24" s="74"/>
      <c r="J24" s="74"/>
      <c r="K24" s="74"/>
      <c r="L24" s="75"/>
    </row>
    <row r="25" spans="1:12" x14ac:dyDescent="0.25">
      <c r="A25" s="686"/>
      <c r="B25" s="686"/>
      <c r="C25" s="366"/>
      <c r="D25" s="73"/>
      <c r="E25" s="74"/>
      <c r="F25" s="74"/>
      <c r="G25" s="74"/>
      <c r="H25" s="74"/>
      <c r="I25" s="74"/>
      <c r="J25" s="74"/>
      <c r="K25" s="74"/>
      <c r="L25" s="75"/>
    </row>
    <row r="26" spans="1:12" ht="15.75" thickBot="1" x14ac:dyDescent="0.3">
      <c r="A26" s="686"/>
      <c r="B26" s="686"/>
      <c r="C26" s="367"/>
      <c r="D26" s="76" t="s">
        <v>235</v>
      </c>
      <c r="E26" s="77"/>
      <c r="F26" s="77"/>
      <c r="G26" s="77"/>
      <c r="H26" s="77"/>
      <c r="I26" s="77"/>
      <c r="J26" s="77"/>
      <c r="K26" s="77"/>
      <c r="L26" s="78"/>
    </row>
    <row r="27" spans="1:12" x14ac:dyDescent="0.25">
      <c r="A27" s="686"/>
      <c r="B27" s="686"/>
      <c r="C27" s="79" t="s">
        <v>15</v>
      </c>
      <c r="D27" s="80">
        <v>211907</v>
      </c>
      <c r="E27" s="81">
        <f>D27/D28</f>
        <v>0.33189085396031848</v>
      </c>
      <c r="F27" s="368" t="s">
        <v>23</v>
      </c>
      <c r="G27" s="369"/>
      <c r="H27" s="370"/>
      <c r="I27" s="370"/>
      <c r="J27" s="370"/>
      <c r="K27" s="370"/>
      <c r="L27" s="371"/>
    </row>
    <row r="28" spans="1:12" ht="15.75" thickBot="1" x14ac:dyDescent="0.3">
      <c r="A28" s="686"/>
      <c r="B28" s="686"/>
      <c r="C28" s="82" t="s">
        <v>16</v>
      </c>
      <c r="D28" s="83">
        <v>638484</v>
      </c>
      <c r="E28" s="84"/>
      <c r="F28" s="372"/>
      <c r="G28" s="373"/>
      <c r="H28" s="373"/>
      <c r="I28" s="373"/>
      <c r="J28" s="373"/>
      <c r="K28" s="373"/>
      <c r="L28" s="374"/>
    </row>
    <row r="29" spans="1:12" x14ac:dyDescent="0.25">
      <c r="A29" s="686"/>
      <c r="B29" s="686"/>
      <c r="C29" s="85" t="s">
        <v>17</v>
      </c>
      <c r="D29" s="111">
        <v>65968</v>
      </c>
      <c r="E29" s="375"/>
      <c r="F29" s="376"/>
      <c r="G29" s="376"/>
      <c r="H29" s="376"/>
      <c r="I29" s="376"/>
      <c r="J29" s="376"/>
      <c r="K29" s="376"/>
      <c r="L29" s="377"/>
    </row>
    <row r="30" spans="1:12" ht="15.75" thickBot="1" x14ac:dyDescent="0.3">
      <c r="A30" s="687"/>
      <c r="B30" s="687"/>
      <c r="C30" s="87" t="s">
        <v>18</v>
      </c>
      <c r="D30" s="88">
        <v>75.099999999999994</v>
      </c>
      <c r="E30" s="378"/>
      <c r="F30" s="379"/>
      <c r="G30" s="379"/>
      <c r="H30" s="379"/>
      <c r="I30" s="379"/>
      <c r="J30" s="379"/>
      <c r="K30" s="379"/>
      <c r="L30" s="380"/>
    </row>
  </sheetData>
  <mergeCells count="13">
    <mergeCell ref="C23:C26"/>
    <mergeCell ref="F27:L28"/>
    <mergeCell ref="E29:L30"/>
    <mergeCell ref="A1:L2"/>
    <mergeCell ref="A4:A30"/>
    <mergeCell ref="B4:B30"/>
    <mergeCell ref="C9:L9"/>
    <mergeCell ref="E10:L10"/>
    <mergeCell ref="E11:L11"/>
    <mergeCell ref="C12:L12"/>
    <mergeCell ref="D13:L13"/>
    <mergeCell ref="C14:C17"/>
    <mergeCell ref="C18:C2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EA106-2AFF-4C01-91B1-C0B692707F13}">
  <dimension ref="A1:L29"/>
  <sheetViews>
    <sheetView workbookViewId="0">
      <selection activeCell="H17" sqref="H17:L22"/>
    </sheetView>
  </sheetViews>
  <sheetFormatPr defaultRowHeight="15" x14ac:dyDescent="0.25"/>
  <cols>
    <col min="3" max="3" width="21.42578125" customWidth="1"/>
    <col min="4" max="4" width="12.7109375" customWidth="1"/>
    <col min="6" max="6" width="16.85546875" customWidth="1"/>
    <col min="7" max="7" width="12.7109375" customWidth="1"/>
    <col min="8" max="8" width="16" customWidth="1"/>
    <col min="9" max="9" width="43.85546875" customWidth="1"/>
    <col min="10" max="10" width="22"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112" t="s">
        <v>1</v>
      </c>
      <c r="B3" s="55" t="s">
        <v>2</v>
      </c>
      <c r="C3" s="55" t="s">
        <v>3</v>
      </c>
      <c r="D3" s="56" t="s">
        <v>4</v>
      </c>
      <c r="E3" s="55" t="s">
        <v>5</v>
      </c>
      <c r="F3" s="120" t="s">
        <v>6</v>
      </c>
      <c r="G3" s="120" t="s">
        <v>27</v>
      </c>
      <c r="H3" s="120" t="s">
        <v>7</v>
      </c>
      <c r="I3" s="55" t="s">
        <v>8</v>
      </c>
      <c r="J3" s="55" t="s">
        <v>9</v>
      </c>
      <c r="K3" s="56" t="s">
        <v>10</v>
      </c>
      <c r="L3" s="57" t="s">
        <v>24</v>
      </c>
    </row>
    <row r="4" spans="1:12" x14ac:dyDescent="0.25">
      <c r="A4" s="408" t="s">
        <v>236</v>
      </c>
      <c r="B4" s="859">
        <v>7</v>
      </c>
      <c r="C4" s="58" t="s">
        <v>29</v>
      </c>
      <c r="D4" s="113" t="s">
        <v>191</v>
      </c>
      <c r="E4" s="113">
        <v>21</v>
      </c>
      <c r="F4" s="113" t="s">
        <v>237</v>
      </c>
      <c r="G4" s="113" t="s">
        <v>237</v>
      </c>
      <c r="H4" s="114">
        <v>32.04</v>
      </c>
      <c r="I4" s="862" t="s">
        <v>238</v>
      </c>
      <c r="J4" s="60">
        <f>SUM((709.18*12)+1750+5017.46+(30*12))</f>
        <v>15637.619999999999</v>
      </c>
      <c r="K4" s="60">
        <f>J4/2088</f>
        <v>7.4892816091954018</v>
      </c>
      <c r="L4" s="61"/>
    </row>
    <row r="5" spans="1:12" x14ac:dyDescent="0.25">
      <c r="A5" s="409"/>
      <c r="B5" s="860"/>
      <c r="C5" s="62" t="s">
        <v>239</v>
      </c>
      <c r="D5" s="113" t="s">
        <v>191</v>
      </c>
      <c r="E5" s="115">
        <v>4</v>
      </c>
      <c r="F5" s="113" t="s">
        <v>237</v>
      </c>
      <c r="G5" s="113" t="s">
        <v>237</v>
      </c>
      <c r="H5" s="64">
        <v>30.46</v>
      </c>
      <c r="I5" s="863"/>
      <c r="J5" s="64">
        <f>SUM((709.18*12)+1750+4770.04+(1.5*12))</f>
        <v>15048.2</v>
      </c>
      <c r="K5" s="64">
        <f t="shared" ref="K5:K11" si="0">J5/2088</f>
        <v>7.2069923371647517</v>
      </c>
      <c r="L5" s="65"/>
    </row>
    <row r="6" spans="1:12" x14ac:dyDescent="0.25">
      <c r="A6" s="409"/>
      <c r="B6" s="860"/>
      <c r="C6" s="62" t="s">
        <v>171</v>
      </c>
      <c r="D6" s="113" t="s">
        <v>191</v>
      </c>
      <c r="E6" s="115">
        <v>12</v>
      </c>
      <c r="F6" s="113" t="s">
        <v>237</v>
      </c>
      <c r="G6" s="113" t="s">
        <v>237</v>
      </c>
      <c r="H6" s="64">
        <v>22.82</v>
      </c>
      <c r="I6" s="863"/>
      <c r="J6" s="64">
        <f>SUM((709.18*12)+1750+3573.61+(1.5*12))</f>
        <v>13851.77</v>
      </c>
      <c r="K6" s="64">
        <f t="shared" si="0"/>
        <v>6.6339894636015329</v>
      </c>
      <c r="L6" s="65"/>
    </row>
    <row r="7" spans="1:12" x14ac:dyDescent="0.25">
      <c r="A7" s="409"/>
      <c r="B7" s="860"/>
      <c r="C7" s="62" t="s">
        <v>240</v>
      </c>
      <c r="D7" s="113" t="s">
        <v>191</v>
      </c>
      <c r="E7" s="115">
        <v>5</v>
      </c>
      <c r="F7" s="113" t="s">
        <v>237</v>
      </c>
      <c r="G7" s="113" t="s">
        <v>237</v>
      </c>
      <c r="H7" s="64">
        <v>22.09</v>
      </c>
      <c r="I7" s="863"/>
      <c r="J7" s="64">
        <f>SUM((709.18*12)+1750+3459.29+(1.5*12))</f>
        <v>13737.45</v>
      </c>
      <c r="K7" s="64">
        <f t="shared" si="0"/>
        <v>6.579238505747127</v>
      </c>
      <c r="L7" s="65"/>
    </row>
    <row r="8" spans="1:12" x14ac:dyDescent="0.25">
      <c r="A8" s="409"/>
      <c r="B8" s="860"/>
      <c r="C8" s="62" t="s">
        <v>86</v>
      </c>
      <c r="D8" s="113" t="s">
        <v>191</v>
      </c>
      <c r="E8" s="115">
        <v>5</v>
      </c>
      <c r="F8" s="113" t="s">
        <v>237</v>
      </c>
      <c r="G8" s="113" t="s">
        <v>237</v>
      </c>
      <c r="H8" s="64">
        <v>21.44</v>
      </c>
      <c r="I8" s="863"/>
      <c r="J8" s="64">
        <f>SUM(1750+3357.5+(1.5*12))</f>
        <v>5125.5</v>
      </c>
      <c r="K8" s="64">
        <f t="shared" si="0"/>
        <v>2.4547413793103448</v>
      </c>
      <c r="L8" s="65"/>
    </row>
    <row r="9" spans="1:12" x14ac:dyDescent="0.25">
      <c r="A9" s="409"/>
      <c r="B9" s="860"/>
      <c r="C9" s="62"/>
      <c r="D9" s="63"/>
      <c r="E9" s="63"/>
      <c r="F9" s="63"/>
      <c r="G9" s="63"/>
      <c r="H9" s="63"/>
      <c r="I9" s="863"/>
      <c r="J9" s="64"/>
      <c r="K9" s="64">
        <f t="shared" si="0"/>
        <v>0</v>
      </c>
      <c r="L9" s="65"/>
    </row>
    <row r="10" spans="1:12" x14ac:dyDescent="0.25">
      <c r="A10" s="409"/>
      <c r="B10" s="860"/>
      <c r="C10" s="62"/>
      <c r="D10" s="63"/>
      <c r="E10" s="63"/>
      <c r="F10" s="63"/>
      <c r="G10" s="63"/>
      <c r="H10" s="63"/>
      <c r="I10" s="863"/>
      <c r="J10" s="64"/>
      <c r="K10" s="64">
        <f t="shared" si="0"/>
        <v>0</v>
      </c>
      <c r="L10" s="65"/>
    </row>
    <row r="11" spans="1:12" ht="15.75" thickBot="1" x14ac:dyDescent="0.3">
      <c r="A11" s="409"/>
      <c r="B11" s="860"/>
      <c r="C11" s="62"/>
      <c r="D11" s="63"/>
      <c r="E11" s="63"/>
      <c r="F11" s="63"/>
      <c r="G11" s="63"/>
      <c r="H11" s="63"/>
      <c r="I11" s="864"/>
      <c r="J11" s="64"/>
      <c r="K11" s="64">
        <f t="shared" si="0"/>
        <v>0</v>
      </c>
      <c r="L11" s="65"/>
    </row>
    <row r="12" spans="1:12" x14ac:dyDescent="0.25">
      <c r="A12" s="409"/>
      <c r="B12" s="860"/>
      <c r="C12" s="390" t="s">
        <v>20</v>
      </c>
      <c r="D12" s="390"/>
      <c r="E12" s="390"/>
      <c r="F12" s="390"/>
      <c r="G12" s="390"/>
      <c r="H12" s="390"/>
      <c r="I12" s="390"/>
      <c r="J12" s="390"/>
      <c r="K12" s="390"/>
      <c r="L12" s="391"/>
    </row>
    <row r="13" spans="1:12" x14ac:dyDescent="0.25">
      <c r="A13" s="409"/>
      <c r="B13" s="860"/>
      <c r="C13" s="62" t="s">
        <v>21</v>
      </c>
      <c r="D13" s="66">
        <v>75</v>
      </c>
      <c r="E13" s="392" t="s">
        <v>26</v>
      </c>
      <c r="F13" s="393"/>
      <c r="G13" s="393"/>
      <c r="H13" s="393"/>
      <c r="I13" s="393"/>
      <c r="J13" s="393"/>
      <c r="K13" s="393"/>
      <c r="L13" s="394"/>
    </row>
    <row r="14" spans="1:12" ht="15.75" thickBot="1" x14ac:dyDescent="0.3">
      <c r="A14" s="409"/>
      <c r="B14" s="860"/>
      <c r="C14" s="67" t="s">
        <v>22</v>
      </c>
      <c r="D14" s="68">
        <v>0.57499999999999996</v>
      </c>
      <c r="E14" s="395" t="s">
        <v>25</v>
      </c>
      <c r="F14" s="396"/>
      <c r="G14" s="396"/>
      <c r="H14" s="396"/>
      <c r="I14" s="396"/>
      <c r="J14" s="396"/>
      <c r="K14" s="396"/>
      <c r="L14" s="397"/>
    </row>
    <row r="15" spans="1:12" ht="15.75" thickBot="1" x14ac:dyDescent="0.3">
      <c r="A15" s="409"/>
      <c r="B15" s="860"/>
      <c r="C15" s="398" t="s">
        <v>11</v>
      </c>
      <c r="D15" s="398"/>
      <c r="E15" s="398"/>
      <c r="F15" s="398"/>
      <c r="G15" s="398"/>
      <c r="H15" s="398"/>
      <c r="I15" s="398"/>
      <c r="J15" s="398"/>
      <c r="K15" s="398"/>
      <c r="L15" s="399"/>
    </row>
    <row r="16" spans="1:12" ht="15.75" thickBot="1" x14ac:dyDescent="0.3">
      <c r="A16" s="409"/>
      <c r="B16" s="860"/>
      <c r="C16" s="116" t="s">
        <v>12</v>
      </c>
      <c r="D16" s="400" t="s">
        <v>241</v>
      </c>
      <c r="E16" s="401"/>
      <c r="F16" s="401"/>
      <c r="G16" s="401"/>
      <c r="H16" s="401"/>
      <c r="I16" s="401"/>
      <c r="J16" s="401"/>
      <c r="K16" s="401"/>
      <c r="L16" s="402"/>
    </row>
    <row r="17" spans="1:12" x14ac:dyDescent="0.25">
      <c r="A17" s="409"/>
      <c r="B17" s="860"/>
      <c r="C17" s="865" t="s">
        <v>13</v>
      </c>
      <c r="D17" s="870" t="s">
        <v>242</v>
      </c>
      <c r="E17" s="871"/>
      <c r="F17" s="871"/>
      <c r="G17" s="871"/>
      <c r="H17" s="370" t="s">
        <v>297</v>
      </c>
      <c r="I17" s="370"/>
      <c r="J17" s="370"/>
      <c r="K17" s="370"/>
      <c r="L17" s="371"/>
    </row>
    <row r="18" spans="1:12" x14ac:dyDescent="0.25">
      <c r="A18" s="409"/>
      <c r="B18" s="860"/>
      <c r="C18" s="866"/>
      <c r="D18" s="567" t="s">
        <v>243</v>
      </c>
      <c r="E18" s="568"/>
      <c r="F18" s="568"/>
      <c r="G18" s="568"/>
      <c r="H18" s="495"/>
      <c r="I18" s="495"/>
      <c r="J18" s="495"/>
      <c r="K18" s="495"/>
      <c r="L18" s="496"/>
    </row>
    <row r="19" spans="1:12" x14ac:dyDescent="0.25">
      <c r="A19" s="409"/>
      <c r="B19" s="860"/>
      <c r="C19" s="866"/>
      <c r="D19" s="868" t="s">
        <v>244</v>
      </c>
      <c r="E19" s="869"/>
      <c r="F19" s="869"/>
      <c r="G19" s="869"/>
      <c r="H19" s="495"/>
      <c r="I19" s="495"/>
      <c r="J19" s="495"/>
      <c r="K19" s="495"/>
      <c r="L19" s="496"/>
    </row>
    <row r="20" spans="1:12" x14ac:dyDescent="0.25">
      <c r="A20" s="409"/>
      <c r="B20" s="860"/>
      <c r="C20" s="866"/>
      <c r="D20" s="478" t="s">
        <v>296</v>
      </c>
      <c r="E20" s="872"/>
      <c r="F20" s="872"/>
      <c r="G20" s="872"/>
      <c r="H20" s="495"/>
      <c r="I20" s="495"/>
      <c r="J20" s="495"/>
      <c r="K20" s="495"/>
      <c r="L20" s="496"/>
    </row>
    <row r="21" spans="1:12" x14ac:dyDescent="0.25">
      <c r="A21" s="409"/>
      <c r="B21" s="860"/>
      <c r="C21" s="866"/>
      <c r="D21" s="567" t="s">
        <v>245</v>
      </c>
      <c r="E21" s="646"/>
      <c r="F21" s="646"/>
      <c r="G21" s="646"/>
      <c r="H21" s="495"/>
      <c r="I21" s="495"/>
      <c r="J21" s="495"/>
      <c r="K21" s="495"/>
      <c r="L21" s="496"/>
    </row>
    <row r="22" spans="1:12" ht="15.75" thickBot="1" x14ac:dyDescent="0.3">
      <c r="A22" s="409"/>
      <c r="B22" s="860"/>
      <c r="C22" s="867"/>
      <c r="D22" s="567" t="s">
        <v>246</v>
      </c>
      <c r="E22" s="568"/>
      <c r="F22" s="568"/>
      <c r="G22" s="568"/>
      <c r="H22" s="373"/>
      <c r="I22" s="373"/>
      <c r="J22" s="373"/>
      <c r="K22" s="373"/>
      <c r="L22" s="374"/>
    </row>
    <row r="23" spans="1:12" ht="26.25" customHeight="1" thickBot="1" x14ac:dyDescent="0.3">
      <c r="A23" s="409"/>
      <c r="B23" s="860"/>
      <c r="C23" s="117" t="s">
        <v>247</v>
      </c>
      <c r="D23" s="886" t="s">
        <v>248</v>
      </c>
      <c r="E23" s="887"/>
      <c r="F23" s="887"/>
      <c r="G23" s="887"/>
      <c r="H23" s="887"/>
      <c r="I23" s="887"/>
      <c r="J23" s="887"/>
      <c r="K23" s="887"/>
      <c r="L23" s="888"/>
    </row>
    <row r="24" spans="1:12" ht="30.75" thickBot="1" x14ac:dyDescent="0.3">
      <c r="A24" s="409"/>
      <c r="B24" s="860"/>
      <c r="C24" s="118" t="s">
        <v>19</v>
      </c>
      <c r="D24" s="760" t="s">
        <v>249</v>
      </c>
      <c r="E24" s="761"/>
      <c r="F24" s="761"/>
      <c r="G24" s="761"/>
      <c r="H24" s="761"/>
      <c r="I24" s="761"/>
      <c r="J24" s="761"/>
      <c r="K24" s="761"/>
      <c r="L24" s="873"/>
    </row>
    <row r="25" spans="1:12" ht="15.75" thickBot="1" x14ac:dyDescent="0.3">
      <c r="A25" s="409"/>
      <c r="B25" s="860"/>
      <c r="C25" s="105" t="s">
        <v>250</v>
      </c>
      <c r="D25" s="874" t="s">
        <v>251</v>
      </c>
      <c r="E25" s="875"/>
      <c r="F25" s="875"/>
      <c r="G25" s="875"/>
      <c r="H25" s="875"/>
      <c r="I25" s="875"/>
      <c r="J25" s="875"/>
      <c r="K25" s="875"/>
      <c r="L25" s="876"/>
    </row>
    <row r="26" spans="1:12" x14ac:dyDescent="0.25">
      <c r="A26" s="409"/>
      <c r="B26" s="860"/>
      <c r="C26" s="79" t="s">
        <v>15</v>
      </c>
      <c r="D26" s="80">
        <v>125000</v>
      </c>
      <c r="E26" s="81">
        <f>D26/D27</f>
        <v>0.23728059280512853</v>
      </c>
      <c r="F26" s="877" t="s">
        <v>23</v>
      </c>
      <c r="G26" s="878"/>
      <c r="H26" s="879"/>
      <c r="I26" s="879"/>
      <c r="J26" s="879"/>
      <c r="K26" s="879"/>
      <c r="L26" s="496"/>
    </row>
    <row r="27" spans="1:12" ht="15.75" thickBot="1" x14ac:dyDescent="0.3">
      <c r="A27" s="409"/>
      <c r="B27" s="860"/>
      <c r="C27" s="82" t="s">
        <v>16</v>
      </c>
      <c r="D27" s="83">
        <v>526802.46</v>
      </c>
      <c r="E27" s="84"/>
      <c r="F27" s="372"/>
      <c r="G27" s="373"/>
      <c r="H27" s="373"/>
      <c r="I27" s="373"/>
      <c r="J27" s="373"/>
      <c r="K27" s="373"/>
      <c r="L27" s="374"/>
    </row>
    <row r="28" spans="1:12" x14ac:dyDescent="0.25">
      <c r="A28" s="409"/>
      <c r="B28" s="860"/>
      <c r="C28" s="85" t="s">
        <v>17</v>
      </c>
      <c r="D28" s="111">
        <v>19718</v>
      </c>
      <c r="E28" s="880" t="s">
        <v>252</v>
      </c>
      <c r="F28" s="881"/>
      <c r="G28" s="881"/>
      <c r="H28" s="881"/>
      <c r="I28" s="881"/>
      <c r="J28" s="881"/>
      <c r="K28" s="881"/>
      <c r="L28" s="882"/>
    </row>
    <row r="29" spans="1:12" ht="15.75" thickBot="1" x14ac:dyDescent="0.3">
      <c r="A29" s="410"/>
      <c r="B29" s="861"/>
      <c r="C29" s="87" t="s">
        <v>18</v>
      </c>
      <c r="D29" s="88">
        <v>87.1</v>
      </c>
      <c r="E29" s="883"/>
      <c r="F29" s="884"/>
      <c r="G29" s="884"/>
      <c r="H29" s="884"/>
      <c r="I29" s="884"/>
      <c r="J29" s="884"/>
      <c r="K29" s="884"/>
      <c r="L29" s="885"/>
    </row>
  </sheetData>
  <mergeCells count="22">
    <mergeCell ref="D22:G22"/>
    <mergeCell ref="D24:L24"/>
    <mergeCell ref="D25:L25"/>
    <mergeCell ref="F26:L27"/>
    <mergeCell ref="E28:L29"/>
    <mergeCell ref="D23:L23"/>
    <mergeCell ref="A1:L2"/>
    <mergeCell ref="A4:A29"/>
    <mergeCell ref="B4:B29"/>
    <mergeCell ref="I4:I11"/>
    <mergeCell ref="C12:L12"/>
    <mergeCell ref="E13:L13"/>
    <mergeCell ref="E14:L14"/>
    <mergeCell ref="C15:L15"/>
    <mergeCell ref="D16:L16"/>
    <mergeCell ref="C17:C22"/>
    <mergeCell ref="H17:L22"/>
    <mergeCell ref="D19:G19"/>
    <mergeCell ref="D17:G17"/>
    <mergeCell ref="D18:G18"/>
    <mergeCell ref="D20:G20"/>
    <mergeCell ref="D21:G21"/>
  </mergeCells>
  <hyperlinks>
    <hyperlink ref="E28" r:id="rId1" xr:uid="{3B7C7CAA-C1B0-4535-9A0E-26B6CC197E2B}"/>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50856-977E-42A8-AC9D-6B220EFC47F0}">
  <sheetPr>
    <pageSetUpPr fitToPage="1"/>
  </sheetPr>
  <dimension ref="A1:L48"/>
  <sheetViews>
    <sheetView topLeftCell="A40" workbookViewId="0">
      <selection activeCell="F60" sqref="F60"/>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59.42578125" customWidth="1"/>
    <col min="10" max="10" width="7.5703125"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31" t="s">
        <v>921</v>
      </c>
      <c r="B4" s="531">
        <v>4</v>
      </c>
      <c r="C4" s="24" t="s">
        <v>29</v>
      </c>
      <c r="D4" s="2" t="s">
        <v>30</v>
      </c>
      <c r="E4" s="2">
        <v>11</v>
      </c>
      <c r="F4" s="2" t="s">
        <v>920</v>
      </c>
      <c r="G4" s="2"/>
      <c r="H4" s="2"/>
      <c r="I4" s="2" t="s">
        <v>911</v>
      </c>
      <c r="J4" s="3"/>
      <c r="K4" s="3">
        <f t="shared" ref="K4:K26" si="0">J4/2088</f>
        <v>0</v>
      </c>
      <c r="L4" s="4"/>
    </row>
    <row r="5" spans="1:12" x14ac:dyDescent="0.25">
      <c r="A5" s="532"/>
      <c r="B5" s="532"/>
      <c r="C5" s="25" t="s">
        <v>919</v>
      </c>
      <c r="D5" s="5" t="s">
        <v>30</v>
      </c>
      <c r="E5" s="5">
        <v>4</v>
      </c>
      <c r="F5" s="5" t="s">
        <v>918</v>
      </c>
      <c r="G5" s="5"/>
      <c r="H5" s="5"/>
      <c r="I5" s="5" t="s">
        <v>911</v>
      </c>
      <c r="J5" s="6"/>
      <c r="K5" s="6">
        <f t="shared" si="0"/>
        <v>0</v>
      </c>
      <c r="L5" s="7"/>
    </row>
    <row r="6" spans="1:12" x14ac:dyDescent="0.25">
      <c r="A6" s="532"/>
      <c r="B6" s="532"/>
      <c r="C6" s="25" t="s">
        <v>917</v>
      </c>
      <c r="D6" s="5" t="s">
        <v>30</v>
      </c>
      <c r="E6" s="5">
        <v>8</v>
      </c>
      <c r="F6" s="5" t="s">
        <v>916</v>
      </c>
      <c r="G6" s="5"/>
      <c r="H6" s="5"/>
      <c r="I6" s="5" t="s">
        <v>911</v>
      </c>
      <c r="J6" s="6"/>
      <c r="K6" s="6">
        <f t="shared" si="0"/>
        <v>0</v>
      </c>
      <c r="L6" s="7"/>
    </row>
    <row r="7" spans="1:12" x14ac:dyDescent="0.25">
      <c r="A7" s="532"/>
      <c r="B7" s="532"/>
      <c r="C7" s="25" t="s">
        <v>59</v>
      </c>
      <c r="D7" s="5" t="s">
        <v>30</v>
      </c>
      <c r="E7" s="338" t="s">
        <v>915</v>
      </c>
      <c r="F7" s="5" t="s">
        <v>914</v>
      </c>
      <c r="G7" s="5"/>
      <c r="H7" s="5"/>
      <c r="I7" s="5" t="s">
        <v>911</v>
      </c>
      <c r="J7" s="6"/>
      <c r="K7" s="6">
        <f t="shared" si="0"/>
        <v>0</v>
      </c>
      <c r="L7" s="7"/>
    </row>
    <row r="8" spans="1:12" x14ac:dyDescent="0.25">
      <c r="A8" s="532"/>
      <c r="B8" s="532"/>
      <c r="C8" s="25" t="s">
        <v>913</v>
      </c>
      <c r="D8" s="5" t="s">
        <v>122</v>
      </c>
      <c r="E8" s="5">
        <v>6</v>
      </c>
      <c r="F8" s="5" t="s">
        <v>912</v>
      </c>
      <c r="G8" s="5"/>
      <c r="H8" s="5"/>
      <c r="I8" s="5" t="s">
        <v>911</v>
      </c>
      <c r="J8" s="6"/>
      <c r="K8" s="6">
        <f t="shared" si="0"/>
        <v>0</v>
      </c>
      <c r="L8" s="7"/>
    </row>
    <row r="9" spans="1:12" x14ac:dyDescent="0.25">
      <c r="A9" s="532"/>
      <c r="B9" s="532"/>
      <c r="C9" s="25"/>
      <c r="D9" s="5"/>
      <c r="E9" s="5"/>
      <c r="F9" s="5"/>
      <c r="G9" s="5"/>
      <c r="H9" s="5"/>
      <c r="I9" s="5"/>
      <c r="J9" s="6"/>
      <c r="K9" s="6">
        <f t="shared" si="0"/>
        <v>0</v>
      </c>
      <c r="L9" s="7"/>
    </row>
    <row r="10" spans="1:12" x14ac:dyDescent="0.25">
      <c r="A10" s="532"/>
      <c r="B10" s="532"/>
      <c r="C10" s="25"/>
      <c r="D10" s="5"/>
      <c r="E10" s="5"/>
      <c r="F10" s="5"/>
      <c r="G10" s="5"/>
      <c r="H10" s="5"/>
      <c r="I10" s="5"/>
      <c r="J10" s="6"/>
      <c r="K10" s="6">
        <f t="shared" si="0"/>
        <v>0</v>
      </c>
      <c r="L10" s="7"/>
    </row>
    <row r="11" spans="1:12" x14ac:dyDescent="0.25">
      <c r="A11" s="532"/>
      <c r="B11" s="532"/>
      <c r="C11" s="25"/>
      <c r="D11" s="5"/>
      <c r="E11" s="5"/>
      <c r="F11" s="5"/>
      <c r="G11" s="5"/>
      <c r="H11" s="5"/>
      <c r="I11" s="5"/>
      <c r="J11" s="6"/>
      <c r="K11" s="6">
        <f t="shared" si="0"/>
        <v>0</v>
      </c>
      <c r="L11" s="7"/>
    </row>
    <row r="12" spans="1:12" x14ac:dyDescent="0.25">
      <c r="A12" s="532"/>
      <c r="B12" s="532"/>
      <c r="C12" s="25"/>
      <c r="D12" s="5"/>
      <c r="E12" s="5"/>
      <c r="F12" s="5"/>
      <c r="G12" s="5"/>
      <c r="H12" s="5"/>
      <c r="I12" s="5"/>
      <c r="J12" s="6"/>
      <c r="K12" s="6">
        <f t="shared" si="0"/>
        <v>0</v>
      </c>
      <c r="L12" s="7"/>
    </row>
    <row r="13" spans="1:12" x14ac:dyDescent="0.25">
      <c r="A13" s="532"/>
      <c r="B13" s="532"/>
      <c r="C13" s="25"/>
      <c r="D13" s="5"/>
      <c r="E13" s="5"/>
      <c r="F13" s="5"/>
      <c r="G13" s="5"/>
      <c r="H13" s="5"/>
      <c r="I13" s="5"/>
      <c r="J13" s="6"/>
      <c r="K13" s="6">
        <f t="shared" si="0"/>
        <v>0</v>
      </c>
      <c r="L13" s="7"/>
    </row>
    <row r="14" spans="1:12" x14ac:dyDescent="0.25">
      <c r="A14" s="532"/>
      <c r="B14" s="532"/>
      <c r="C14" s="25"/>
      <c r="D14" s="5"/>
      <c r="E14" s="5"/>
      <c r="F14" s="5"/>
      <c r="G14" s="5"/>
      <c r="H14" s="5"/>
      <c r="I14" s="5"/>
      <c r="J14" s="6"/>
      <c r="K14" s="6">
        <f t="shared" si="0"/>
        <v>0</v>
      </c>
      <c r="L14" s="7"/>
    </row>
    <row r="15" spans="1:12" x14ac:dyDescent="0.25">
      <c r="A15" s="532"/>
      <c r="B15" s="532"/>
      <c r="C15" s="25"/>
      <c r="D15" s="5"/>
      <c r="E15" s="5"/>
      <c r="F15" s="5"/>
      <c r="G15" s="5"/>
      <c r="H15" s="5"/>
      <c r="I15" s="5"/>
      <c r="J15" s="6"/>
      <c r="K15" s="6">
        <f t="shared" si="0"/>
        <v>0</v>
      </c>
      <c r="L15" s="7"/>
    </row>
    <row r="16" spans="1:12" x14ac:dyDescent="0.25">
      <c r="A16" s="532"/>
      <c r="B16" s="532"/>
      <c r="C16" s="25"/>
      <c r="D16" s="5"/>
      <c r="E16" s="5"/>
      <c r="F16" s="5"/>
      <c r="G16" s="5"/>
      <c r="H16" s="5"/>
      <c r="I16" s="5"/>
      <c r="J16" s="6"/>
      <c r="K16" s="6">
        <f t="shared" si="0"/>
        <v>0</v>
      </c>
      <c r="L16" s="7"/>
    </row>
    <row r="17" spans="1:12" x14ac:dyDescent="0.25">
      <c r="A17" s="532"/>
      <c r="B17" s="532"/>
      <c r="C17" s="25"/>
      <c r="D17" s="5"/>
      <c r="E17" s="5"/>
      <c r="F17" s="5"/>
      <c r="G17" s="5"/>
      <c r="H17" s="5"/>
      <c r="I17" s="5"/>
      <c r="J17" s="6"/>
      <c r="K17" s="6">
        <f t="shared" si="0"/>
        <v>0</v>
      </c>
      <c r="L17" s="7"/>
    </row>
    <row r="18" spans="1:12" x14ac:dyDescent="0.25">
      <c r="A18" s="532"/>
      <c r="B18" s="532"/>
      <c r="C18" s="25"/>
      <c r="D18" s="5"/>
      <c r="E18" s="5"/>
      <c r="F18" s="5"/>
      <c r="G18" s="5"/>
      <c r="H18" s="5"/>
      <c r="I18" s="5"/>
      <c r="J18" s="6"/>
      <c r="K18" s="6">
        <f t="shared" si="0"/>
        <v>0</v>
      </c>
      <c r="L18" s="7"/>
    </row>
    <row r="19" spans="1:12" x14ac:dyDescent="0.25">
      <c r="A19" s="532"/>
      <c r="B19" s="532"/>
      <c r="C19" s="25"/>
      <c r="D19" s="5"/>
      <c r="E19" s="5"/>
      <c r="F19" s="5"/>
      <c r="G19" s="5"/>
      <c r="H19" s="5"/>
      <c r="I19" s="5"/>
      <c r="J19" s="6"/>
      <c r="K19" s="6">
        <f t="shared" si="0"/>
        <v>0</v>
      </c>
      <c r="L19" s="7"/>
    </row>
    <row r="20" spans="1:12" x14ac:dyDescent="0.25">
      <c r="A20" s="532"/>
      <c r="B20" s="532"/>
      <c r="C20" s="25"/>
      <c r="D20" s="5"/>
      <c r="E20" s="5"/>
      <c r="F20" s="5"/>
      <c r="G20" s="5"/>
      <c r="H20" s="5"/>
      <c r="I20" s="5"/>
      <c r="J20" s="6"/>
      <c r="K20" s="6">
        <f t="shared" si="0"/>
        <v>0</v>
      </c>
      <c r="L20" s="7"/>
    </row>
    <row r="21" spans="1:12" x14ac:dyDescent="0.25">
      <c r="A21" s="532"/>
      <c r="B21" s="532"/>
      <c r="C21" s="25"/>
      <c r="D21" s="5"/>
      <c r="E21" s="5"/>
      <c r="F21" s="5"/>
      <c r="G21" s="5"/>
      <c r="H21" s="5"/>
      <c r="I21" s="5"/>
      <c r="J21" s="6"/>
      <c r="K21" s="6">
        <f t="shared" si="0"/>
        <v>0</v>
      </c>
      <c r="L21" s="7"/>
    </row>
    <row r="22" spans="1:12" x14ac:dyDescent="0.25">
      <c r="A22" s="532"/>
      <c r="B22" s="532"/>
      <c r="C22" s="25"/>
      <c r="D22" s="5"/>
      <c r="E22" s="5"/>
      <c r="F22" s="5"/>
      <c r="G22" s="5"/>
      <c r="H22" s="5"/>
      <c r="I22" s="5"/>
      <c r="J22" s="6"/>
      <c r="K22" s="6">
        <f t="shared" si="0"/>
        <v>0</v>
      </c>
      <c r="L22" s="7"/>
    </row>
    <row r="23" spans="1:12" x14ac:dyDescent="0.25">
      <c r="A23" s="532"/>
      <c r="B23" s="532"/>
      <c r="C23" s="25"/>
      <c r="D23" s="5"/>
      <c r="E23" s="5"/>
      <c r="F23" s="5"/>
      <c r="G23" s="5"/>
      <c r="H23" s="5"/>
      <c r="I23" s="5"/>
      <c r="J23" s="6"/>
      <c r="K23" s="6">
        <f t="shared" si="0"/>
        <v>0</v>
      </c>
      <c r="L23" s="7"/>
    </row>
    <row r="24" spans="1:12" x14ac:dyDescent="0.25">
      <c r="A24" s="532"/>
      <c r="B24" s="532"/>
      <c r="C24" s="25"/>
      <c r="D24" s="5"/>
      <c r="E24" s="5"/>
      <c r="F24" s="5"/>
      <c r="G24" s="5"/>
      <c r="H24" s="5"/>
      <c r="I24" s="5"/>
      <c r="J24" s="6"/>
      <c r="K24" s="6">
        <f t="shared" si="0"/>
        <v>0</v>
      </c>
      <c r="L24" s="7"/>
    </row>
    <row r="25" spans="1:12" x14ac:dyDescent="0.25">
      <c r="A25" s="532"/>
      <c r="B25" s="532"/>
      <c r="C25" s="25"/>
      <c r="D25" s="5"/>
      <c r="E25" s="5"/>
      <c r="F25" s="5"/>
      <c r="G25" s="5"/>
      <c r="H25" s="5"/>
      <c r="I25" s="5"/>
      <c r="J25" s="6"/>
      <c r="K25" s="6">
        <f t="shared" si="0"/>
        <v>0</v>
      </c>
      <c r="L25" s="7"/>
    </row>
    <row r="26" spans="1:12" ht="15.75" thickBot="1" x14ac:dyDescent="0.3">
      <c r="A26" s="532"/>
      <c r="B26" s="532"/>
      <c r="C26" s="96"/>
      <c r="D26" s="97"/>
      <c r="E26" s="97"/>
      <c r="F26" s="97"/>
      <c r="G26" s="97"/>
      <c r="H26" s="97"/>
      <c r="I26" s="97"/>
      <c r="J26" s="98"/>
      <c r="K26" s="98">
        <f t="shared" si="0"/>
        <v>0</v>
      </c>
      <c r="L26" s="99"/>
    </row>
    <row r="27" spans="1:12" x14ac:dyDescent="0.25">
      <c r="A27" s="532"/>
      <c r="B27" s="532"/>
      <c r="C27" s="455" t="s">
        <v>20</v>
      </c>
      <c r="D27" s="455"/>
      <c r="E27" s="455"/>
      <c r="F27" s="455"/>
      <c r="G27" s="455"/>
      <c r="H27" s="455"/>
      <c r="I27" s="455"/>
      <c r="J27" s="455"/>
      <c r="K27" s="455"/>
      <c r="L27" s="456"/>
    </row>
    <row r="28" spans="1:12" x14ac:dyDescent="0.25">
      <c r="A28" s="532"/>
      <c r="B28" s="532"/>
      <c r="C28" s="25" t="s">
        <v>21</v>
      </c>
      <c r="D28" s="23">
        <v>75</v>
      </c>
      <c r="E28" s="411" t="s">
        <v>26</v>
      </c>
      <c r="F28" s="412"/>
      <c r="G28" s="412"/>
      <c r="H28" s="412"/>
      <c r="I28" s="412"/>
      <c r="J28" s="412"/>
      <c r="K28" s="412"/>
      <c r="L28" s="413"/>
    </row>
    <row r="29" spans="1:12" ht="15.75" thickBot="1" x14ac:dyDescent="0.3">
      <c r="A29" s="532"/>
      <c r="B29" s="532"/>
      <c r="C29" s="26" t="s">
        <v>22</v>
      </c>
      <c r="D29" s="37">
        <v>0.57499999999999996</v>
      </c>
      <c r="E29" s="414" t="s">
        <v>25</v>
      </c>
      <c r="F29" s="415"/>
      <c r="G29" s="415"/>
      <c r="H29" s="415"/>
      <c r="I29" s="415"/>
      <c r="J29" s="415"/>
      <c r="K29" s="415"/>
      <c r="L29" s="416"/>
    </row>
    <row r="30" spans="1:12" ht="15.75" thickBot="1" x14ac:dyDescent="0.3">
      <c r="A30" s="532"/>
      <c r="B30" s="532"/>
      <c r="C30" s="540" t="s">
        <v>11</v>
      </c>
      <c r="D30" s="540"/>
      <c r="E30" s="540"/>
      <c r="F30" s="540"/>
      <c r="G30" s="540"/>
      <c r="H30" s="540"/>
      <c r="I30" s="540"/>
      <c r="J30" s="540"/>
      <c r="K30" s="540"/>
      <c r="L30" s="541"/>
    </row>
    <row r="31" spans="1:12" ht="15.75" thickBot="1" x14ac:dyDescent="0.3">
      <c r="A31" s="532"/>
      <c r="B31" s="532"/>
      <c r="C31" s="44" t="s">
        <v>12</v>
      </c>
      <c r="D31" s="542">
        <v>11</v>
      </c>
      <c r="E31" s="543"/>
      <c r="F31" s="543"/>
      <c r="G31" s="543"/>
      <c r="H31" s="543"/>
      <c r="I31" s="543"/>
      <c r="J31" s="543"/>
      <c r="K31" s="543"/>
      <c r="L31" s="544"/>
    </row>
    <row r="32" spans="1:12" x14ac:dyDescent="0.25">
      <c r="A32" s="532"/>
      <c r="B32" s="532"/>
      <c r="C32" s="545" t="s">
        <v>884</v>
      </c>
      <c r="D32" s="870" t="s">
        <v>910</v>
      </c>
      <c r="E32" s="871"/>
      <c r="F32" s="871"/>
      <c r="G32" s="871"/>
      <c r="H32" s="9"/>
      <c r="I32" s="9"/>
      <c r="J32" s="9"/>
      <c r="K32" s="9"/>
      <c r="L32" s="10"/>
    </row>
    <row r="33" spans="1:12" x14ac:dyDescent="0.25">
      <c r="A33" s="532"/>
      <c r="B33" s="532"/>
      <c r="C33" s="546"/>
      <c r="D33" s="567" t="s">
        <v>909</v>
      </c>
      <c r="E33" s="568"/>
      <c r="F33" s="568"/>
      <c r="G33" s="568"/>
      <c r="L33" s="13"/>
    </row>
    <row r="34" spans="1:12" x14ac:dyDescent="0.25">
      <c r="A34" s="532"/>
      <c r="B34" s="532"/>
      <c r="C34" s="546"/>
      <c r="D34" s="567" t="s">
        <v>908</v>
      </c>
      <c r="E34" s="568"/>
      <c r="F34" s="568"/>
      <c r="G34" s="568"/>
      <c r="L34" s="13"/>
    </row>
    <row r="35" spans="1:12" ht="15.75" thickBot="1" x14ac:dyDescent="0.3">
      <c r="A35" s="532"/>
      <c r="B35" s="532"/>
      <c r="C35" s="547"/>
      <c r="D35" s="100" t="s">
        <v>907</v>
      </c>
      <c r="E35" s="14"/>
      <c r="F35" s="14"/>
      <c r="G35" s="14"/>
      <c r="H35" s="14"/>
      <c r="I35" s="14"/>
      <c r="J35" s="14"/>
      <c r="K35" s="14"/>
      <c r="L35" s="15"/>
    </row>
    <row r="36" spans="1:12" x14ac:dyDescent="0.25">
      <c r="A36" s="532"/>
      <c r="B36" s="532"/>
      <c r="C36" s="545" t="s">
        <v>14</v>
      </c>
      <c r="D36" s="8"/>
      <c r="E36" s="9"/>
      <c r="F36" s="9"/>
      <c r="G36" s="9"/>
      <c r="H36" s="9"/>
      <c r="I36" s="9"/>
      <c r="J36" s="9"/>
      <c r="K36" s="9"/>
      <c r="L36" s="10"/>
    </row>
    <row r="37" spans="1:12" x14ac:dyDescent="0.25">
      <c r="A37" s="532"/>
      <c r="B37" s="532"/>
      <c r="C37" s="546"/>
      <c r="D37" s="11"/>
      <c r="L37" s="13"/>
    </row>
    <row r="38" spans="1:12" x14ac:dyDescent="0.25">
      <c r="A38" s="532"/>
      <c r="B38" s="532"/>
      <c r="C38" s="546"/>
      <c r="D38" s="11"/>
      <c r="L38" s="13"/>
    </row>
    <row r="39" spans="1:12" x14ac:dyDescent="0.25">
      <c r="A39" s="532"/>
      <c r="B39" s="532"/>
      <c r="C39" s="546"/>
      <c r="D39" s="11"/>
      <c r="L39" s="13"/>
    </row>
    <row r="40" spans="1:12" ht="15.75" thickBot="1" x14ac:dyDescent="0.3">
      <c r="A40" s="532"/>
      <c r="B40" s="532"/>
      <c r="C40" s="546"/>
      <c r="D40" s="11"/>
      <c r="L40" s="13"/>
    </row>
    <row r="41" spans="1:12" x14ac:dyDescent="0.25">
      <c r="A41" s="532"/>
      <c r="B41" s="532"/>
      <c r="C41" s="545" t="s">
        <v>19</v>
      </c>
      <c r="D41" s="589" t="s">
        <v>906</v>
      </c>
      <c r="E41" s="895"/>
      <c r="F41" s="895"/>
      <c r="G41" s="895"/>
      <c r="H41" s="895"/>
      <c r="I41" s="895"/>
      <c r="J41" s="895"/>
      <c r="K41" s="895"/>
      <c r="L41" s="896"/>
    </row>
    <row r="42" spans="1:12" x14ac:dyDescent="0.25">
      <c r="A42" s="532"/>
      <c r="B42" s="532"/>
      <c r="C42" s="546"/>
      <c r="D42" s="897"/>
      <c r="E42" s="898"/>
      <c r="F42" s="898"/>
      <c r="G42" s="898"/>
      <c r="H42" s="898"/>
      <c r="I42" s="898"/>
      <c r="J42" s="898"/>
      <c r="K42" s="898"/>
      <c r="L42" s="899"/>
    </row>
    <row r="43" spans="1:12" x14ac:dyDescent="0.25">
      <c r="A43" s="532"/>
      <c r="B43" s="532"/>
      <c r="C43" s="546"/>
      <c r="D43" s="897"/>
      <c r="E43" s="898"/>
      <c r="F43" s="898"/>
      <c r="G43" s="898"/>
      <c r="H43" s="898"/>
      <c r="I43" s="898"/>
      <c r="J43" s="898"/>
      <c r="K43" s="898"/>
      <c r="L43" s="899"/>
    </row>
    <row r="44" spans="1:12" ht="15.75" thickBot="1" x14ac:dyDescent="0.3">
      <c r="A44" s="532"/>
      <c r="B44" s="532"/>
      <c r="C44" s="547"/>
      <c r="D44" s="900"/>
      <c r="E44" s="901"/>
      <c r="F44" s="901"/>
      <c r="G44" s="901"/>
      <c r="H44" s="901"/>
      <c r="I44" s="901"/>
      <c r="J44" s="901"/>
      <c r="K44" s="901"/>
      <c r="L44" s="902"/>
    </row>
    <row r="45" spans="1:12" x14ac:dyDescent="0.25">
      <c r="A45" s="532"/>
      <c r="B45" s="532"/>
      <c r="C45" s="45" t="s">
        <v>15</v>
      </c>
      <c r="D45" s="21">
        <v>289166</v>
      </c>
      <c r="E45" s="22">
        <f>D45/D46</f>
        <v>0.18289297399999083</v>
      </c>
      <c r="F45" s="515" t="s">
        <v>23</v>
      </c>
      <c r="G45" s="516"/>
      <c r="H45" s="517"/>
      <c r="I45" s="517"/>
      <c r="J45" s="517"/>
      <c r="K45" s="517"/>
      <c r="L45" s="518"/>
    </row>
    <row r="46" spans="1:12" ht="15.75" thickBot="1" x14ac:dyDescent="0.3">
      <c r="A46" s="532"/>
      <c r="B46" s="532"/>
      <c r="C46" s="46" t="s">
        <v>16</v>
      </c>
      <c r="D46" s="16">
        <v>1581066.75</v>
      </c>
      <c r="E46" s="1"/>
      <c r="F46" s="519"/>
      <c r="G46" s="520"/>
      <c r="H46" s="520"/>
      <c r="I46" s="520"/>
      <c r="J46" s="520"/>
      <c r="K46" s="520"/>
      <c r="L46" s="521"/>
    </row>
    <row r="47" spans="1:12" x14ac:dyDescent="0.25">
      <c r="A47" s="532"/>
      <c r="B47" s="532"/>
      <c r="C47" s="47" t="s">
        <v>17</v>
      </c>
      <c r="D47" s="101">
        <v>91126</v>
      </c>
      <c r="E47" s="889" t="str">
        <f>[1]Sheet1!$E$29</f>
        <v>http://www.city-data.com/county/Sherburne_County-MN.html</v>
      </c>
      <c r="F47" s="890"/>
      <c r="G47" s="890"/>
      <c r="H47" s="890"/>
      <c r="I47" s="890"/>
      <c r="J47" s="890"/>
      <c r="K47" s="890"/>
      <c r="L47" s="891"/>
    </row>
    <row r="48" spans="1:12" ht="15.75" thickBot="1" x14ac:dyDescent="0.3">
      <c r="A48" s="533"/>
      <c r="B48" s="533"/>
      <c r="C48" s="49" t="s">
        <v>18</v>
      </c>
      <c r="D48" s="27">
        <v>104.4</v>
      </c>
      <c r="E48" s="892"/>
      <c r="F48" s="893"/>
      <c r="G48" s="893"/>
      <c r="H48" s="893"/>
      <c r="I48" s="893"/>
      <c r="J48" s="893"/>
      <c r="K48" s="893"/>
      <c r="L48" s="894"/>
    </row>
  </sheetData>
  <mergeCells count="17">
    <mergeCell ref="A4:A48"/>
    <mergeCell ref="A1:L2"/>
    <mergeCell ref="C30:L30"/>
    <mergeCell ref="D31:L31"/>
    <mergeCell ref="C32:C35"/>
    <mergeCell ref="B4:B48"/>
    <mergeCell ref="C36:C40"/>
    <mergeCell ref="E47:L48"/>
    <mergeCell ref="C41:C44"/>
    <mergeCell ref="C27:L27"/>
    <mergeCell ref="E28:L28"/>
    <mergeCell ref="E29:L29"/>
    <mergeCell ref="F45:L46"/>
    <mergeCell ref="D32:G32"/>
    <mergeCell ref="D33:G33"/>
    <mergeCell ref="D34:G34"/>
    <mergeCell ref="D41:L44"/>
  </mergeCells>
  <printOptions horizontalCentered="1" verticalCentered="1"/>
  <pageMargins left="0.2" right="0.2" top="0.5" bottom="0.5" header="0.3" footer="0.3"/>
  <pageSetup scale="5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E439-7B09-43A0-920C-E6381277C233}">
  <dimension ref="A1:L28"/>
  <sheetViews>
    <sheetView topLeftCell="A16" workbookViewId="0">
      <selection activeCell="L13" sqref="L13"/>
    </sheetView>
  </sheetViews>
  <sheetFormatPr defaultRowHeight="15" x14ac:dyDescent="0.25"/>
  <cols>
    <col min="4" max="4" width="14.140625" customWidth="1"/>
    <col min="6" max="6" width="13.42578125" customWidth="1"/>
    <col min="7" max="7" width="14" customWidth="1"/>
    <col min="8" max="8" width="18" customWidth="1"/>
    <col min="9" max="9" width="19.7109375" customWidth="1"/>
    <col min="10" max="10" width="13.85546875" customWidth="1"/>
    <col min="12" max="12" width="37.42578125" bestFit="1" customWidth="1"/>
  </cols>
  <sheetData>
    <row r="1" spans="1:12"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s="275" customFormat="1" ht="44.25" customHeight="1" thickBot="1" x14ac:dyDescent="0.3">
      <c r="A3" s="285" t="s">
        <v>1</v>
      </c>
      <c r="B3" s="286" t="s">
        <v>2</v>
      </c>
      <c r="C3" s="286" t="s">
        <v>3</v>
      </c>
      <c r="D3" s="286" t="s">
        <v>4</v>
      </c>
      <c r="E3" s="286" t="s">
        <v>5</v>
      </c>
      <c r="F3" s="286" t="s">
        <v>6</v>
      </c>
      <c r="G3" s="286" t="s">
        <v>27</v>
      </c>
      <c r="H3" s="286" t="s">
        <v>7</v>
      </c>
      <c r="I3" s="284" t="s">
        <v>8</v>
      </c>
      <c r="J3" s="288" t="s">
        <v>9</v>
      </c>
      <c r="K3" s="286" t="s">
        <v>10</v>
      </c>
      <c r="L3" s="287" t="s">
        <v>24</v>
      </c>
    </row>
    <row r="4" spans="1:12" x14ac:dyDescent="0.25">
      <c r="A4" s="531" t="s">
        <v>598</v>
      </c>
      <c r="B4" s="531">
        <v>7</v>
      </c>
      <c r="C4" s="24" t="s">
        <v>29</v>
      </c>
      <c r="D4" s="2" t="s">
        <v>102</v>
      </c>
      <c r="E4" s="2">
        <v>25</v>
      </c>
      <c r="F4" s="2"/>
      <c r="G4" s="2" t="s">
        <v>599</v>
      </c>
      <c r="H4" s="2">
        <v>35.74</v>
      </c>
      <c r="I4" s="2" t="s">
        <v>600</v>
      </c>
      <c r="J4" s="3">
        <v>31893.84</v>
      </c>
      <c r="K4" s="3">
        <f>J4/2088</f>
        <v>15.274827586206897</v>
      </c>
      <c r="L4" s="4" t="s">
        <v>601</v>
      </c>
    </row>
    <row r="5" spans="1:12" x14ac:dyDescent="0.25">
      <c r="A5" s="532"/>
      <c r="B5" s="532"/>
      <c r="C5" s="25" t="s">
        <v>86</v>
      </c>
      <c r="D5" s="5" t="s">
        <v>30</v>
      </c>
      <c r="E5" s="5">
        <v>5</v>
      </c>
      <c r="F5" s="5"/>
      <c r="G5" s="5" t="s">
        <v>602</v>
      </c>
      <c r="H5" s="5">
        <v>26.79</v>
      </c>
      <c r="I5" s="2" t="s">
        <v>600</v>
      </c>
      <c r="J5" s="6">
        <v>21230.62</v>
      </c>
      <c r="K5" s="6">
        <f t="shared" ref="K5:K6" si="0">J5/2088</f>
        <v>10.167921455938696</v>
      </c>
      <c r="L5" s="4" t="s">
        <v>601</v>
      </c>
    </row>
    <row r="6" spans="1:12" ht="15.75" thickBot="1" x14ac:dyDescent="0.3">
      <c r="A6" s="532"/>
      <c r="B6" s="532"/>
      <c r="C6" s="25" t="s">
        <v>603</v>
      </c>
      <c r="D6" s="5" t="s">
        <v>30</v>
      </c>
      <c r="E6" s="5">
        <v>6</v>
      </c>
      <c r="F6" s="5"/>
      <c r="G6" s="5" t="s">
        <v>604</v>
      </c>
      <c r="H6" s="5">
        <v>22.46</v>
      </c>
      <c r="I6" s="2" t="s">
        <v>600</v>
      </c>
      <c r="J6" s="6">
        <v>21422.39</v>
      </c>
      <c r="K6" s="6">
        <f t="shared" si="0"/>
        <v>10.259765325670498</v>
      </c>
      <c r="L6" s="4" t="s">
        <v>601</v>
      </c>
    </row>
    <row r="7" spans="1:12" x14ac:dyDescent="0.25">
      <c r="A7" s="532"/>
      <c r="B7" s="532"/>
      <c r="C7" s="455" t="s">
        <v>20</v>
      </c>
      <c r="D7" s="455"/>
      <c r="E7" s="455"/>
      <c r="F7" s="455"/>
      <c r="G7" s="455"/>
      <c r="H7" s="455"/>
      <c r="I7" s="455"/>
      <c r="J7" s="455"/>
      <c r="K7" s="455"/>
      <c r="L7" s="456"/>
    </row>
    <row r="8" spans="1:12" x14ac:dyDescent="0.25">
      <c r="A8" s="532"/>
      <c r="B8" s="532"/>
      <c r="C8" s="25" t="s">
        <v>21</v>
      </c>
      <c r="D8" s="23">
        <v>75</v>
      </c>
      <c r="E8" s="411" t="s">
        <v>26</v>
      </c>
      <c r="F8" s="412"/>
      <c r="G8" s="412"/>
      <c r="H8" s="412"/>
      <c r="I8" s="412"/>
      <c r="J8" s="412"/>
      <c r="K8" s="412"/>
      <c r="L8" s="413"/>
    </row>
    <row r="9" spans="1:12" ht="15.75" thickBot="1" x14ac:dyDescent="0.3">
      <c r="A9" s="532"/>
      <c r="B9" s="532"/>
      <c r="C9" s="26" t="s">
        <v>22</v>
      </c>
      <c r="D9" s="37">
        <v>0.57499999999999996</v>
      </c>
      <c r="E9" s="414" t="s">
        <v>25</v>
      </c>
      <c r="F9" s="415"/>
      <c r="G9" s="415"/>
      <c r="H9" s="415"/>
      <c r="I9" s="415"/>
      <c r="J9" s="415"/>
      <c r="K9" s="415"/>
      <c r="L9" s="416"/>
    </row>
    <row r="10" spans="1:12" ht="15.75" thickBot="1" x14ac:dyDescent="0.3">
      <c r="A10" s="532"/>
      <c r="B10" s="532"/>
      <c r="C10" s="540" t="s">
        <v>11</v>
      </c>
      <c r="D10" s="540"/>
      <c r="E10" s="540"/>
      <c r="F10" s="540"/>
      <c r="G10" s="540"/>
      <c r="H10" s="540"/>
      <c r="I10" s="540"/>
      <c r="J10" s="540"/>
      <c r="K10" s="540"/>
      <c r="L10" s="541"/>
    </row>
    <row r="11" spans="1:12" ht="15.75" thickBot="1" x14ac:dyDescent="0.3">
      <c r="A11" s="532"/>
      <c r="B11" s="532"/>
      <c r="C11" s="44" t="s">
        <v>12</v>
      </c>
      <c r="D11" s="542"/>
      <c r="E11" s="543"/>
      <c r="F11" s="543"/>
      <c r="G11" s="543"/>
      <c r="H11" s="543"/>
      <c r="I11" s="543"/>
      <c r="J11" s="543"/>
      <c r="K11" s="543"/>
      <c r="L11" s="544"/>
    </row>
    <row r="12" spans="1:12" x14ac:dyDescent="0.25">
      <c r="A12" s="532"/>
      <c r="B12" s="532"/>
      <c r="C12" s="545" t="s">
        <v>13</v>
      </c>
      <c r="D12" s="8"/>
      <c r="E12" s="9"/>
      <c r="F12" s="9"/>
      <c r="G12" s="9"/>
      <c r="H12" s="9"/>
      <c r="I12" s="9"/>
      <c r="J12" s="9"/>
      <c r="K12" s="9"/>
      <c r="L12" s="10"/>
    </row>
    <row r="13" spans="1:12" x14ac:dyDescent="0.25">
      <c r="A13" s="532"/>
      <c r="B13" s="532"/>
      <c r="C13" s="546"/>
      <c r="D13" s="11"/>
      <c r="L13" s="13"/>
    </row>
    <row r="14" spans="1:12" x14ac:dyDescent="0.25">
      <c r="A14" s="532"/>
      <c r="B14" s="532"/>
      <c r="C14" s="546"/>
      <c r="D14" s="11"/>
      <c r="L14" s="13"/>
    </row>
    <row r="15" spans="1:12" ht="15.75" thickBot="1" x14ac:dyDescent="0.3">
      <c r="A15" s="532"/>
      <c r="B15" s="532"/>
      <c r="C15" s="547"/>
      <c r="D15" s="100"/>
      <c r="E15" s="14"/>
      <c r="F15" s="14"/>
      <c r="G15" s="14"/>
      <c r="H15" s="14"/>
      <c r="I15" s="14"/>
      <c r="J15" s="14"/>
      <c r="K15" s="14"/>
      <c r="L15" s="15"/>
    </row>
    <row r="16" spans="1:12" x14ac:dyDescent="0.25">
      <c r="A16" s="532"/>
      <c r="B16" s="532"/>
      <c r="C16" s="545" t="s">
        <v>14</v>
      </c>
      <c r="D16" s="8"/>
      <c r="E16" s="9"/>
      <c r="F16" s="9"/>
      <c r="G16" s="9"/>
      <c r="H16" s="9"/>
      <c r="I16" s="9"/>
      <c r="J16" s="9"/>
      <c r="K16" s="9"/>
      <c r="L16" s="10"/>
    </row>
    <row r="17" spans="1:12" x14ac:dyDescent="0.25">
      <c r="A17" s="532"/>
      <c r="B17" s="532"/>
      <c r="C17" s="546"/>
      <c r="D17" s="11"/>
      <c r="L17" s="13"/>
    </row>
    <row r="18" spans="1:12" x14ac:dyDescent="0.25">
      <c r="A18" s="532"/>
      <c r="B18" s="532"/>
      <c r="C18" s="546"/>
      <c r="D18" s="11"/>
      <c r="L18" s="13"/>
    </row>
    <row r="19" spans="1:12" x14ac:dyDescent="0.25">
      <c r="A19" s="532"/>
      <c r="B19" s="532"/>
      <c r="C19" s="546"/>
      <c r="D19" s="11"/>
      <c r="L19" s="13"/>
    </row>
    <row r="20" spans="1:12" ht="15.75" thickBot="1" x14ac:dyDescent="0.3">
      <c r="A20" s="532"/>
      <c r="B20" s="532"/>
      <c r="C20" s="546"/>
      <c r="D20" s="11"/>
      <c r="L20" s="13"/>
    </row>
    <row r="21" spans="1:12" x14ac:dyDescent="0.25">
      <c r="A21" s="532"/>
      <c r="B21" s="532"/>
      <c r="C21" s="545" t="s">
        <v>19</v>
      </c>
      <c r="D21" s="8"/>
      <c r="E21" s="9"/>
      <c r="F21" s="9"/>
      <c r="G21" s="9"/>
      <c r="H21" s="9"/>
      <c r="I21" s="9"/>
      <c r="J21" s="9"/>
      <c r="K21" s="9"/>
      <c r="L21" s="10"/>
    </row>
    <row r="22" spans="1:12" x14ac:dyDescent="0.25">
      <c r="A22" s="532"/>
      <c r="B22" s="532"/>
      <c r="C22" s="546"/>
      <c r="D22" s="11"/>
      <c r="L22" s="13"/>
    </row>
    <row r="23" spans="1:12" x14ac:dyDescent="0.25">
      <c r="A23" s="532"/>
      <c r="B23" s="532"/>
      <c r="C23" s="546"/>
      <c r="D23" s="11"/>
      <c r="L23" s="13"/>
    </row>
    <row r="24" spans="1:12" ht="15.75" thickBot="1" x14ac:dyDescent="0.3">
      <c r="A24" s="532"/>
      <c r="B24" s="532"/>
      <c r="C24" s="547"/>
      <c r="D24" s="100"/>
      <c r="E24" s="14"/>
      <c r="F24" s="14"/>
      <c r="G24" s="14"/>
      <c r="H24" s="14"/>
      <c r="I24" s="14"/>
      <c r="J24" s="14"/>
      <c r="K24" s="14"/>
      <c r="L24" s="15"/>
    </row>
    <row r="25" spans="1:12" x14ac:dyDescent="0.25">
      <c r="A25" s="532"/>
      <c r="B25" s="532"/>
      <c r="C25" s="45" t="s">
        <v>15</v>
      </c>
      <c r="D25" s="21">
        <v>0</v>
      </c>
      <c r="E25" s="22" t="e">
        <f>D25/D26</f>
        <v>#DIV/0!</v>
      </c>
      <c r="F25" s="515" t="s">
        <v>23</v>
      </c>
      <c r="G25" s="516"/>
      <c r="H25" s="517"/>
      <c r="I25" s="517"/>
      <c r="J25" s="517"/>
      <c r="K25" s="517"/>
      <c r="L25" s="518"/>
    </row>
    <row r="26" spans="1:12" ht="15.75" thickBot="1" x14ac:dyDescent="0.3">
      <c r="A26" s="532"/>
      <c r="B26" s="532"/>
      <c r="C26" s="46" t="s">
        <v>16</v>
      </c>
      <c r="D26" s="16">
        <v>0</v>
      </c>
      <c r="E26" s="1"/>
      <c r="F26" s="519"/>
      <c r="G26" s="520"/>
      <c r="H26" s="520"/>
      <c r="I26" s="520"/>
      <c r="J26" s="520"/>
      <c r="K26" s="520"/>
      <c r="L26" s="521"/>
    </row>
    <row r="27" spans="1:12" x14ac:dyDescent="0.25">
      <c r="A27" s="532"/>
      <c r="B27" s="532"/>
      <c r="C27" s="47" t="s">
        <v>17</v>
      </c>
      <c r="D27" s="48"/>
      <c r="E27" s="548" t="s">
        <v>124</v>
      </c>
      <c r="F27" s="549"/>
      <c r="G27" s="549"/>
      <c r="H27" s="549"/>
      <c r="I27" s="549"/>
      <c r="J27" s="549"/>
      <c r="K27" s="549"/>
      <c r="L27" s="550"/>
    </row>
    <row r="28" spans="1:12" ht="15.75" thickBot="1" x14ac:dyDescent="0.3">
      <c r="A28" s="533"/>
      <c r="B28" s="533"/>
      <c r="C28" s="49" t="s">
        <v>18</v>
      </c>
      <c r="D28" s="27"/>
      <c r="E28" s="551"/>
      <c r="F28" s="552"/>
      <c r="G28" s="552"/>
      <c r="H28" s="552"/>
      <c r="I28" s="552"/>
      <c r="J28" s="552"/>
      <c r="K28" s="552"/>
      <c r="L28" s="553"/>
    </row>
  </sheetData>
  <mergeCells count="13">
    <mergeCell ref="C21:C24"/>
    <mergeCell ref="F25:L26"/>
    <mergeCell ref="E27:L28"/>
    <mergeCell ref="A1:L2"/>
    <mergeCell ref="A4:A28"/>
    <mergeCell ref="B4:B28"/>
    <mergeCell ref="C7:L7"/>
    <mergeCell ref="E8:L8"/>
    <mergeCell ref="E9:L9"/>
    <mergeCell ref="C10:L10"/>
    <mergeCell ref="D11:L11"/>
    <mergeCell ref="C12:C15"/>
    <mergeCell ref="C16:C20"/>
  </mergeCells>
  <hyperlinks>
    <hyperlink ref="E27" r:id="rId1" xr:uid="{4B01898E-2104-4499-90AE-3FE9419D364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BAA54-6EC1-4A41-BA34-CAAAD248CA3D}">
  <dimension ref="A1:L31"/>
  <sheetViews>
    <sheetView workbookViewId="0">
      <selection activeCell="O16" sqref="O16"/>
    </sheetView>
  </sheetViews>
  <sheetFormatPr defaultRowHeight="15" x14ac:dyDescent="0.25"/>
  <cols>
    <col min="3" max="3" width="23.85546875" bestFit="1" customWidth="1"/>
    <col min="4" max="4" width="13.7109375"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408" t="s">
        <v>421</v>
      </c>
      <c r="B4" s="408">
        <v>1</v>
      </c>
      <c r="C4" s="58" t="s">
        <v>29</v>
      </c>
      <c r="D4" s="59" t="s">
        <v>30</v>
      </c>
      <c r="E4" s="59">
        <v>41</v>
      </c>
      <c r="F4" s="59"/>
      <c r="G4" s="59"/>
      <c r="H4" s="59">
        <v>47.61</v>
      </c>
      <c r="I4" s="59">
        <v>740</v>
      </c>
      <c r="J4" s="60">
        <v>8880</v>
      </c>
      <c r="K4" s="60">
        <f>J4/2088</f>
        <v>4.2528735632183912</v>
      </c>
      <c r="L4" s="61"/>
    </row>
    <row r="5" spans="1:12" x14ac:dyDescent="0.25">
      <c r="A5" s="409"/>
      <c r="B5" s="409"/>
      <c r="C5" s="62" t="s">
        <v>422</v>
      </c>
      <c r="D5" s="63" t="s">
        <v>30</v>
      </c>
      <c r="E5" s="63">
        <v>29</v>
      </c>
      <c r="F5" s="63"/>
      <c r="G5" s="63"/>
      <c r="H5" s="63">
        <v>37.46</v>
      </c>
      <c r="I5" s="63">
        <v>740</v>
      </c>
      <c r="J5" s="64">
        <v>8880</v>
      </c>
      <c r="K5" s="64">
        <f t="shared" ref="K5:K8" si="0">J5/2088</f>
        <v>4.2528735632183912</v>
      </c>
      <c r="L5" s="65"/>
    </row>
    <row r="6" spans="1:12" x14ac:dyDescent="0.25">
      <c r="A6" s="409"/>
      <c r="B6" s="409"/>
      <c r="C6" s="62" t="s">
        <v>423</v>
      </c>
      <c r="D6" s="63" t="s">
        <v>30</v>
      </c>
      <c r="E6" s="63">
        <v>12</v>
      </c>
      <c r="F6" s="63"/>
      <c r="G6" s="63"/>
      <c r="H6" s="160">
        <v>34.5</v>
      </c>
      <c r="I6" s="63">
        <v>740</v>
      </c>
      <c r="J6" s="64">
        <v>8880</v>
      </c>
      <c r="K6" s="64">
        <f t="shared" si="0"/>
        <v>4.2528735632183912</v>
      </c>
      <c r="L6" s="65"/>
    </row>
    <row r="7" spans="1:12" x14ac:dyDescent="0.25">
      <c r="A7" s="409"/>
      <c r="B7" s="409"/>
      <c r="C7" s="62" t="s">
        <v>424</v>
      </c>
      <c r="D7" s="63" t="s">
        <v>30</v>
      </c>
      <c r="E7" s="63">
        <v>5</v>
      </c>
      <c r="F7" s="63"/>
      <c r="G7" s="63"/>
      <c r="H7" s="63">
        <v>21.77</v>
      </c>
      <c r="I7" s="63">
        <v>740</v>
      </c>
      <c r="J7" s="64">
        <v>8880</v>
      </c>
      <c r="K7" s="64">
        <f t="shared" si="0"/>
        <v>4.2528735632183912</v>
      </c>
      <c r="L7" s="65"/>
    </row>
    <row r="8" spans="1:12" ht="15.75" thickBot="1" x14ac:dyDescent="0.3">
      <c r="A8" s="409"/>
      <c r="B8" s="409"/>
      <c r="C8" s="62" t="s">
        <v>425</v>
      </c>
      <c r="D8" s="63" t="s">
        <v>30</v>
      </c>
      <c r="E8" s="63">
        <v>4</v>
      </c>
      <c r="F8" s="63"/>
      <c r="G8" s="63"/>
      <c r="H8" s="63">
        <v>21.31</v>
      </c>
      <c r="I8" s="63">
        <v>740</v>
      </c>
      <c r="J8" s="64">
        <v>8880</v>
      </c>
      <c r="K8" s="64">
        <f t="shared" si="0"/>
        <v>4.2528735632183912</v>
      </c>
      <c r="L8" s="65"/>
    </row>
    <row r="9" spans="1:12" x14ac:dyDescent="0.25">
      <c r="A9" s="409"/>
      <c r="B9" s="409"/>
      <c r="C9" s="390" t="s">
        <v>20</v>
      </c>
      <c r="D9" s="390"/>
      <c r="E9" s="390"/>
      <c r="F9" s="390"/>
      <c r="G9" s="390"/>
      <c r="H9" s="390"/>
      <c r="I9" s="390"/>
      <c r="J9" s="390"/>
      <c r="K9" s="390"/>
      <c r="L9" s="391"/>
    </row>
    <row r="10" spans="1:12" x14ac:dyDescent="0.25">
      <c r="A10" s="409"/>
      <c r="B10" s="409"/>
      <c r="C10" s="62" t="s">
        <v>21</v>
      </c>
      <c r="D10" s="66">
        <v>75</v>
      </c>
      <c r="E10" s="392" t="s">
        <v>26</v>
      </c>
      <c r="F10" s="393"/>
      <c r="G10" s="393"/>
      <c r="H10" s="393"/>
      <c r="I10" s="393"/>
      <c r="J10" s="393"/>
      <c r="K10" s="393"/>
      <c r="L10" s="394"/>
    </row>
    <row r="11" spans="1:12" ht="15.75" thickBot="1" x14ac:dyDescent="0.3">
      <c r="A11" s="409"/>
      <c r="B11" s="409"/>
      <c r="C11" s="67" t="s">
        <v>22</v>
      </c>
      <c r="D11" s="68">
        <v>0.57499999999999996</v>
      </c>
      <c r="E11" s="395" t="s">
        <v>25</v>
      </c>
      <c r="F11" s="396"/>
      <c r="G11" s="396"/>
      <c r="H11" s="396"/>
      <c r="I11" s="396"/>
      <c r="J11" s="396"/>
      <c r="K11" s="396"/>
      <c r="L11" s="397"/>
    </row>
    <row r="12" spans="1:12" ht="15.75" thickBot="1" x14ac:dyDescent="0.3">
      <c r="A12" s="409"/>
      <c r="B12" s="409"/>
      <c r="C12" s="398" t="s">
        <v>11</v>
      </c>
      <c r="D12" s="398"/>
      <c r="E12" s="398"/>
      <c r="F12" s="398"/>
      <c r="G12" s="398"/>
      <c r="H12" s="398"/>
      <c r="I12" s="398"/>
      <c r="J12" s="398"/>
      <c r="K12" s="398"/>
      <c r="L12" s="399"/>
    </row>
    <row r="13" spans="1:12" ht="15.75" thickBot="1" x14ac:dyDescent="0.3">
      <c r="A13" s="409"/>
      <c r="B13" s="409"/>
      <c r="C13" s="69" t="s">
        <v>12</v>
      </c>
      <c r="D13" s="400">
        <v>12</v>
      </c>
      <c r="E13" s="401"/>
      <c r="F13" s="401"/>
      <c r="G13" s="401"/>
      <c r="H13" s="401"/>
      <c r="I13" s="401"/>
      <c r="J13" s="401"/>
      <c r="K13" s="401"/>
      <c r="L13" s="402"/>
    </row>
    <row r="14" spans="1:12" ht="15" customHeight="1" x14ac:dyDescent="0.25">
      <c r="A14" s="409"/>
      <c r="B14" s="409"/>
      <c r="C14" s="365" t="s">
        <v>13</v>
      </c>
      <c r="D14" s="476" t="s">
        <v>426</v>
      </c>
      <c r="E14" s="477"/>
      <c r="F14" s="477"/>
      <c r="G14" s="477"/>
      <c r="H14" s="477"/>
      <c r="I14" s="477"/>
      <c r="J14" s="477"/>
      <c r="K14" s="477"/>
      <c r="L14" s="473" t="s">
        <v>427</v>
      </c>
    </row>
    <row r="15" spans="1:12" ht="15" customHeight="1" x14ac:dyDescent="0.25">
      <c r="A15" s="409"/>
      <c r="B15" s="409"/>
      <c r="C15" s="366"/>
      <c r="D15" s="478" t="s">
        <v>428</v>
      </c>
      <c r="E15" s="479"/>
      <c r="F15" s="479"/>
      <c r="G15" s="479"/>
      <c r="H15" s="479"/>
      <c r="I15" s="479"/>
      <c r="J15" s="479"/>
      <c r="K15" s="479"/>
      <c r="L15" s="474"/>
    </row>
    <row r="16" spans="1:12" x14ac:dyDescent="0.25">
      <c r="A16" s="409"/>
      <c r="B16" s="409"/>
      <c r="C16" s="366"/>
      <c r="D16" s="480" t="s">
        <v>429</v>
      </c>
      <c r="E16" s="481"/>
      <c r="F16" s="481"/>
      <c r="G16" s="481"/>
      <c r="H16" s="481"/>
      <c r="I16" s="481"/>
      <c r="J16" s="481"/>
      <c r="K16" s="481"/>
      <c r="L16" s="474"/>
    </row>
    <row r="17" spans="1:12" ht="15" customHeight="1" x14ac:dyDescent="0.25">
      <c r="A17" s="409"/>
      <c r="B17" s="409"/>
      <c r="C17" s="366"/>
      <c r="D17" s="478" t="s">
        <v>430</v>
      </c>
      <c r="E17" s="479"/>
      <c r="F17" s="479"/>
      <c r="G17" s="479"/>
      <c r="H17" s="479"/>
      <c r="I17" s="479"/>
      <c r="J17" s="479"/>
      <c r="K17" s="479"/>
      <c r="L17" s="474"/>
    </row>
    <row r="18" spans="1:12" ht="15.75" customHeight="1" thickBot="1" x14ac:dyDescent="0.3">
      <c r="A18" s="409"/>
      <c r="B18" s="409"/>
      <c r="C18" s="366"/>
      <c r="D18" s="482" t="s">
        <v>431</v>
      </c>
      <c r="E18" s="483"/>
      <c r="F18" s="483"/>
      <c r="G18" s="483"/>
      <c r="H18" s="483"/>
      <c r="I18" s="483"/>
      <c r="J18" s="483"/>
      <c r="K18" s="483"/>
      <c r="L18" s="475"/>
    </row>
    <row r="19" spans="1:12" x14ac:dyDescent="0.25">
      <c r="A19" s="409"/>
      <c r="B19" s="409"/>
      <c r="C19" s="365" t="s">
        <v>14</v>
      </c>
      <c r="D19" s="493" t="s">
        <v>432</v>
      </c>
      <c r="E19" s="370"/>
      <c r="F19" s="370"/>
      <c r="G19" s="370"/>
      <c r="H19" s="370"/>
      <c r="I19" s="370"/>
      <c r="J19" s="370"/>
      <c r="K19" s="370"/>
      <c r="L19" s="371"/>
    </row>
    <row r="20" spans="1:12" x14ac:dyDescent="0.25">
      <c r="A20" s="409"/>
      <c r="B20" s="409"/>
      <c r="C20" s="366"/>
      <c r="D20" s="494"/>
      <c r="E20" s="495"/>
      <c r="F20" s="495"/>
      <c r="G20" s="495"/>
      <c r="H20" s="495"/>
      <c r="I20" s="495"/>
      <c r="J20" s="495"/>
      <c r="K20" s="495"/>
      <c r="L20" s="496"/>
    </row>
    <row r="21" spans="1:12" x14ac:dyDescent="0.25">
      <c r="A21" s="409"/>
      <c r="B21" s="409"/>
      <c r="C21" s="366"/>
      <c r="D21" s="494"/>
      <c r="E21" s="495"/>
      <c r="F21" s="495"/>
      <c r="G21" s="495"/>
      <c r="H21" s="495"/>
      <c r="I21" s="495"/>
      <c r="J21" s="495"/>
      <c r="K21" s="495"/>
      <c r="L21" s="496"/>
    </row>
    <row r="22" spans="1:12" x14ac:dyDescent="0.25">
      <c r="A22" s="409"/>
      <c r="B22" s="409"/>
      <c r="C22" s="366"/>
      <c r="D22" s="494"/>
      <c r="E22" s="495"/>
      <c r="F22" s="495"/>
      <c r="G22" s="495"/>
      <c r="H22" s="495"/>
      <c r="I22" s="495"/>
      <c r="J22" s="495"/>
      <c r="K22" s="495"/>
      <c r="L22" s="496"/>
    </row>
    <row r="23" spans="1:12" ht="15.75" thickBot="1" x14ac:dyDescent="0.3">
      <c r="A23" s="409"/>
      <c r="B23" s="409"/>
      <c r="C23" s="366"/>
      <c r="D23" s="372"/>
      <c r="E23" s="373"/>
      <c r="F23" s="373"/>
      <c r="G23" s="373"/>
      <c r="H23" s="373"/>
      <c r="I23" s="373"/>
      <c r="J23" s="373"/>
      <c r="K23" s="373"/>
      <c r="L23" s="374"/>
    </row>
    <row r="24" spans="1:12" x14ac:dyDescent="0.25">
      <c r="A24" s="409"/>
      <c r="B24" s="409"/>
      <c r="C24" s="365" t="s">
        <v>19</v>
      </c>
      <c r="D24" s="490" t="s">
        <v>433</v>
      </c>
      <c r="E24" s="405"/>
      <c r="F24" s="405"/>
      <c r="G24" s="405"/>
      <c r="H24" s="405"/>
      <c r="I24" s="405"/>
      <c r="J24" s="405"/>
      <c r="K24" s="405"/>
      <c r="L24" s="365"/>
    </row>
    <row r="25" spans="1:12" x14ac:dyDescent="0.25">
      <c r="A25" s="409"/>
      <c r="B25" s="409"/>
      <c r="C25" s="366"/>
      <c r="D25" s="491"/>
      <c r="E25" s="492"/>
      <c r="F25" s="492"/>
      <c r="G25" s="492"/>
      <c r="H25" s="492"/>
      <c r="I25" s="492"/>
      <c r="J25" s="492"/>
      <c r="K25" s="492"/>
      <c r="L25" s="366"/>
    </row>
    <row r="26" spans="1:12" x14ac:dyDescent="0.25">
      <c r="A26" s="409"/>
      <c r="B26" s="409"/>
      <c r="C26" s="366"/>
      <c r="D26" s="491"/>
      <c r="E26" s="492"/>
      <c r="F26" s="492"/>
      <c r="G26" s="492"/>
      <c r="H26" s="492"/>
      <c r="I26" s="492"/>
      <c r="J26" s="492"/>
      <c r="K26" s="492"/>
      <c r="L26" s="366"/>
    </row>
    <row r="27" spans="1:12" ht="15.75" thickBot="1" x14ac:dyDescent="0.3">
      <c r="A27" s="409"/>
      <c r="B27" s="409"/>
      <c r="C27" s="367"/>
      <c r="D27" s="406"/>
      <c r="E27" s="407"/>
      <c r="F27" s="407"/>
      <c r="G27" s="407"/>
      <c r="H27" s="407"/>
      <c r="I27" s="407"/>
      <c r="J27" s="407"/>
      <c r="K27" s="407"/>
      <c r="L27" s="367"/>
    </row>
    <row r="28" spans="1:12" x14ac:dyDescent="0.25">
      <c r="A28" s="409"/>
      <c r="B28" s="409"/>
      <c r="C28" s="79" t="s">
        <v>15</v>
      </c>
      <c r="D28" s="161">
        <v>264000</v>
      </c>
      <c r="E28" s="162">
        <f>D28/D29</f>
        <v>0.39271104499814058</v>
      </c>
      <c r="F28" s="368" t="s">
        <v>23</v>
      </c>
      <c r="G28" s="369"/>
      <c r="H28" s="370"/>
      <c r="I28" s="370"/>
      <c r="J28" s="370"/>
      <c r="K28" s="370"/>
      <c r="L28" s="371"/>
    </row>
    <row r="29" spans="1:12" ht="15.75" thickBot="1" x14ac:dyDescent="0.3">
      <c r="A29" s="409"/>
      <c r="B29" s="409"/>
      <c r="C29" s="82" t="s">
        <v>16</v>
      </c>
      <c r="D29" s="83">
        <v>672250</v>
      </c>
      <c r="E29" s="82"/>
      <c r="F29" s="372"/>
      <c r="G29" s="373"/>
      <c r="H29" s="373"/>
      <c r="I29" s="373"/>
      <c r="J29" s="373"/>
      <c r="K29" s="373"/>
      <c r="L29" s="374"/>
    </row>
    <row r="30" spans="1:12" x14ac:dyDescent="0.25">
      <c r="A30" s="409"/>
      <c r="B30" s="409"/>
      <c r="C30" s="85" t="s">
        <v>17</v>
      </c>
      <c r="D30" s="86">
        <v>62818</v>
      </c>
      <c r="E30" s="484" t="s">
        <v>434</v>
      </c>
      <c r="F30" s="485"/>
      <c r="G30" s="485"/>
      <c r="H30" s="485"/>
      <c r="I30" s="485"/>
      <c r="J30" s="485"/>
      <c r="K30" s="485"/>
      <c r="L30" s="486"/>
    </row>
    <row r="31" spans="1:12" ht="15.75" thickBot="1" x14ac:dyDescent="0.3">
      <c r="A31" s="410"/>
      <c r="B31" s="410"/>
      <c r="C31" s="87" t="s">
        <v>18</v>
      </c>
      <c r="D31" s="88">
        <v>98.7</v>
      </c>
      <c r="E31" s="487"/>
      <c r="F31" s="488"/>
      <c r="G31" s="488"/>
      <c r="H31" s="488"/>
      <c r="I31" s="488"/>
      <c r="J31" s="488"/>
      <c r="K31" s="488"/>
      <c r="L31" s="489"/>
    </row>
  </sheetData>
  <mergeCells count="21">
    <mergeCell ref="C24:C27"/>
    <mergeCell ref="F28:L29"/>
    <mergeCell ref="E30:L31"/>
    <mergeCell ref="D24:L27"/>
    <mergeCell ref="D19:L23"/>
    <mergeCell ref="L14:L18"/>
    <mergeCell ref="C19:C23"/>
    <mergeCell ref="A1:L2"/>
    <mergeCell ref="A4:A31"/>
    <mergeCell ref="B4:B31"/>
    <mergeCell ref="C9:L9"/>
    <mergeCell ref="E10:L10"/>
    <mergeCell ref="E11:L11"/>
    <mergeCell ref="C12:L12"/>
    <mergeCell ref="D13:L13"/>
    <mergeCell ref="C14:C18"/>
    <mergeCell ref="D14:K14"/>
    <mergeCell ref="D15:K15"/>
    <mergeCell ref="D16:K16"/>
    <mergeCell ref="D17:K17"/>
    <mergeCell ref="D18:K18"/>
  </mergeCells>
  <hyperlinks>
    <hyperlink ref="E30" r:id="rId1" xr:uid="{408ACA63-1EAB-46D6-9B9B-384122FE21D2}"/>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9AAB4-EDF0-420A-BF1F-EFDCFF833CD6}">
  <dimension ref="A1:L32"/>
  <sheetViews>
    <sheetView workbookViewId="0">
      <selection activeCell="S19" sqref="S19"/>
    </sheetView>
  </sheetViews>
  <sheetFormatPr defaultRowHeight="15" x14ac:dyDescent="0.25"/>
  <cols>
    <col min="3" max="3" width="21.85546875" customWidth="1"/>
    <col min="4" max="4" width="15.28515625" bestFit="1" customWidth="1"/>
    <col min="5" max="5" width="12.85546875" customWidth="1"/>
    <col min="7" max="7" width="22.85546875" bestFit="1" customWidth="1"/>
    <col min="8" max="8" width="21.28515625" bestFit="1" customWidth="1"/>
    <col min="9" max="9" width="18.42578125" bestFit="1" customWidth="1"/>
    <col min="10" max="10" width="19.140625" customWidth="1"/>
    <col min="11" max="11" width="15.140625" bestFit="1" customWidth="1"/>
    <col min="12" max="12" width="36.28515625"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120" t="s">
        <v>9</v>
      </c>
      <c r="K3" s="56" t="s">
        <v>10</v>
      </c>
      <c r="L3" s="57" t="s">
        <v>24</v>
      </c>
    </row>
    <row r="4" spans="1:12" x14ac:dyDescent="0.25">
      <c r="A4" s="500" t="s">
        <v>265</v>
      </c>
      <c r="B4" s="408">
        <v>7</v>
      </c>
      <c r="C4" s="58" t="s">
        <v>266</v>
      </c>
      <c r="D4" s="59" t="s">
        <v>30</v>
      </c>
      <c r="E4" s="59" t="s">
        <v>272</v>
      </c>
      <c r="F4" s="59"/>
      <c r="G4" s="59" t="s">
        <v>289</v>
      </c>
      <c r="H4" s="106">
        <v>19.97</v>
      </c>
      <c r="I4" s="59" t="s">
        <v>294</v>
      </c>
      <c r="J4" s="60">
        <v>18301.919999999998</v>
      </c>
      <c r="K4" s="60">
        <f>J4/2088</f>
        <v>8.7652873563218385</v>
      </c>
      <c r="L4" s="915" t="s">
        <v>295</v>
      </c>
    </row>
    <row r="5" spans="1:12" x14ac:dyDescent="0.25">
      <c r="A5" s="501"/>
      <c r="B5" s="409"/>
      <c r="C5" s="62" t="s">
        <v>267</v>
      </c>
      <c r="D5" s="63" t="s">
        <v>30</v>
      </c>
      <c r="E5" s="63" t="s">
        <v>273</v>
      </c>
      <c r="F5" s="63"/>
      <c r="G5" s="63" t="s">
        <v>290</v>
      </c>
      <c r="H5" s="63"/>
      <c r="I5" s="59" t="s">
        <v>294</v>
      </c>
      <c r="J5" s="60">
        <v>18301.919999999998</v>
      </c>
      <c r="K5" s="64">
        <f t="shared" ref="K5:K9" si="0">J5/2088</f>
        <v>8.7652873563218385</v>
      </c>
      <c r="L5" s="916"/>
    </row>
    <row r="6" spans="1:12" x14ac:dyDescent="0.25">
      <c r="A6" s="501"/>
      <c r="B6" s="409"/>
      <c r="C6" s="62" t="s">
        <v>268</v>
      </c>
      <c r="D6" s="63" t="s">
        <v>30</v>
      </c>
      <c r="E6" s="63" t="s">
        <v>274</v>
      </c>
      <c r="F6" s="63"/>
      <c r="G6" s="63" t="s">
        <v>289</v>
      </c>
      <c r="H6" s="107">
        <v>20.53</v>
      </c>
      <c r="I6" s="59" t="s">
        <v>294</v>
      </c>
      <c r="J6" s="60">
        <v>18301.919999999998</v>
      </c>
      <c r="K6" s="64">
        <f t="shared" si="0"/>
        <v>8.7652873563218385</v>
      </c>
      <c r="L6" s="916"/>
    </row>
    <row r="7" spans="1:12" x14ac:dyDescent="0.25">
      <c r="A7" s="501"/>
      <c r="B7" s="409"/>
      <c r="C7" s="62" t="s">
        <v>269</v>
      </c>
      <c r="D7" s="63" t="s">
        <v>30</v>
      </c>
      <c r="E7" s="63" t="s">
        <v>275</v>
      </c>
      <c r="F7" s="63"/>
      <c r="G7" s="63" t="s">
        <v>290</v>
      </c>
      <c r="H7" s="107">
        <v>26.41</v>
      </c>
      <c r="I7" s="59" t="s">
        <v>294</v>
      </c>
      <c r="J7" s="60">
        <v>18301.919999999998</v>
      </c>
      <c r="K7" s="64">
        <f t="shared" si="0"/>
        <v>8.7652873563218385</v>
      </c>
      <c r="L7" s="916"/>
    </row>
    <row r="8" spans="1:12" x14ac:dyDescent="0.25">
      <c r="A8" s="501"/>
      <c r="B8" s="409"/>
      <c r="C8" s="62" t="s">
        <v>29</v>
      </c>
      <c r="D8" s="63" t="s">
        <v>30</v>
      </c>
      <c r="E8" s="63" t="s">
        <v>276</v>
      </c>
      <c r="F8" s="63"/>
      <c r="G8" s="63" t="s">
        <v>291</v>
      </c>
      <c r="H8" s="107">
        <v>36.19</v>
      </c>
      <c r="I8" s="59" t="s">
        <v>294</v>
      </c>
      <c r="J8" s="60">
        <v>18301.919999999998</v>
      </c>
      <c r="K8" s="64">
        <f t="shared" si="0"/>
        <v>8.7652873563218385</v>
      </c>
      <c r="L8" s="916"/>
    </row>
    <row r="9" spans="1:12" ht="15.75" thickBot="1" x14ac:dyDescent="0.3">
      <c r="A9" s="501"/>
      <c r="B9" s="409"/>
      <c r="C9" s="62"/>
      <c r="D9" s="63"/>
      <c r="E9" s="63"/>
      <c r="F9" s="63"/>
      <c r="G9" s="63"/>
      <c r="H9" s="63"/>
      <c r="I9" s="63"/>
      <c r="J9" s="64"/>
      <c r="K9" s="64">
        <f t="shared" si="0"/>
        <v>0</v>
      </c>
      <c r="L9" s="917"/>
    </row>
    <row r="10" spans="1:12" x14ac:dyDescent="0.25">
      <c r="A10" s="501"/>
      <c r="B10" s="409"/>
      <c r="C10" s="390" t="s">
        <v>20</v>
      </c>
      <c r="D10" s="390"/>
      <c r="E10" s="390"/>
      <c r="F10" s="390"/>
      <c r="G10" s="390"/>
      <c r="H10" s="390"/>
      <c r="I10" s="390"/>
      <c r="J10" s="390"/>
      <c r="K10" s="390"/>
      <c r="L10" s="391"/>
    </row>
    <row r="11" spans="1:12" x14ac:dyDescent="0.25">
      <c r="A11" s="501"/>
      <c r="B11" s="409"/>
      <c r="C11" s="62" t="s">
        <v>21</v>
      </c>
      <c r="D11" s="66">
        <v>75</v>
      </c>
      <c r="E11" s="392" t="s">
        <v>26</v>
      </c>
      <c r="F11" s="393"/>
      <c r="G11" s="393"/>
      <c r="H11" s="393"/>
      <c r="I11" s="393"/>
      <c r="J11" s="393"/>
      <c r="K11" s="393"/>
      <c r="L11" s="394"/>
    </row>
    <row r="12" spans="1:12" ht="15.75" thickBot="1" x14ac:dyDescent="0.3">
      <c r="A12" s="501"/>
      <c r="B12" s="409"/>
      <c r="C12" s="67" t="s">
        <v>22</v>
      </c>
      <c r="D12" s="68">
        <v>0.57499999999999996</v>
      </c>
      <c r="E12" s="395" t="s">
        <v>25</v>
      </c>
      <c r="F12" s="396"/>
      <c r="G12" s="396"/>
      <c r="H12" s="396"/>
      <c r="I12" s="396"/>
      <c r="J12" s="396"/>
      <c r="K12" s="396"/>
      <c r="L12" s="397"/>
    </row>
    <row r="13" spans="1:12" ht="15.75" thickBot="1" x14ac:dyDescent="0.3">
      <c r="A13" s="501"/>
      <c r="B13" s="409"/>
      <c r="C13" s="398" t="s">
        <v>11</v>
      </c>
      <c r="D13" s="398"/>
      <c r="E13" s="398"/>
      <c r="F13" s="398"/>
      <c r="G13" s="398"/>
      <c r="H13" s="398"/>
      <c r="I13" s="398"/>
      <c r="J13" s="398"/>
      <c r="K13" s="398"/>
      <c r="L13" s="399"/>
    </row>
    <row r="14" spans="1:12" ht="15.75" thickBot="1" x14ac:dyDescent="0.3">
      <c r="A14" s="501"/>
      <c r="B14" s="409"/>
      <c r="C14" s="69" t="s">
        <v>12</v>
      </c>
      <c r="D14" s="400">
        <v>10</v>
      </c>
      <c r="E14" s="401"/>
      <c r="F14" s="401"/>
      <c r="G14" s="401"/>
      <c r="H14" s="401"/>
      <c r="I14" s="401"/>
      <c r="J14" s="401"/>
      <c r="K14" s="401"/>
      <c r="L14" s="402"/>
    </row>
    <row r="15" spans="1:12" x14ac:dyDescent="0.25">
      <c r="A15" s="501"/>
      <c r="B15" s="409"/>
      <c r="C15" s="365" t="s">
        <v>13</v>
      </c>
      <c r="D15" s="70" t="s">
        <v>270</v>
      </c>
      <c r="E15" s="71" t="s">
        <v>277</v>
      </c>
      <c r="F15" s="71" t="s">
        <v>287</v>
      </c>
      <c r="G15" s="71"/>
      <c r="H15" s="71"/>
      <c r="I15" s="71"/>
      <c r="J15" s="71"/>
      <c r="K15" s="71"/>
      <c r="L15" s="72"/>
    </row>
    <row r="16" spans="1:12" x14ac:dyDescent="0.25">
      <c r="A16" s="501"/>
      <c r="B16" s="409"/>
      <c r="C16" s="366"/>
      <c r="D16" s="73"/>
      <c r="E16" s="74" t="s">
        <v>278</v>
      </c>
      <c r="F16" s="74">
        <v>3.69</v>
      </c>
      <c r="G16" s="74"/>
      <c r="H16" s="768" t="s">
        <v>292</v>
      </c>
      <c r="I16" s="768"/>
      <c r="J16" s="768"/>
      <c r="K16" s="768"/>
      <c r="L16" s="366"/>
    </row>
    <row r="17" spans="1:12" x14ac:dyDescent="0.25">
      <c r="A17" s="501"/>
      <c r="B17" s="409"/>
      <c r="C17" s="366"/>
      <c r="D17" s="73"/>
      <c r="E17" s="119" t="s">
        <v>279</v>
      </c>
      <c r="F17" s="74">
        <v>4.62</v>
      </c>
      <c r="G17" s="74"/>
      <c r="H17" s="768"/>
      <c r="I17" s="768"/>
      <c r="J17" s="768"/>
      <c r="K17" s="768"/>
      <c r="L17" s="366"/>
    </row>
    <row r="18" spans="1:12" x14ac:dyDescent="0.25">
      <c r="A18" s="501"/>
      <c r="B18" s="409"/>
      <c r="C18" s="366"/>
      <c r="D18" s="73"/>
      <c r="E18" s="74" t="s">
        <v>280</v>
      </c>
      <c r="F18" s="74">
        <v>5.54</v>
      </c>
      <c r="G18" s="74"/>
      <c r="H18" s="768"/>
      <c r="I18" s="768"/>
      <c r="J18" s="768"/>
      <c r="K18" s="768"/>
      <c r="L18" s="366"/>
    </row>
    <row r="19" spans="1:12" ht="15.75" thickBot="1" x14ac:dyDescent="0.3">
      <c r="A19" s="501"/>
      <c r="B19" s="409"/>
      <c r="C19" s="367"/>
      <c r="D19" s="76"/>
      <c r="E19" s="74" t="s">
        <v>281</v>
      </c>
      <c r="F19" s="77">
        <v>6.46</v>
      </c>
      <c r="G19" s="77"/>
      <c r="H19" s="373" t="s">
        <v>293</v>
      </c>
      <c r="I19" s="373"/>
      <c r="J19" s="373"/>
      <c r="K19" s="373"/>
      <c r="L19" s="374"/>
    </row>
    <row r="20" spans="1:12" x14ac:dyDescent="0.25">
      <c r="A20" s="501"/>
      <c r="B20" s="409"/>
      <c r="C20" s="365" t="s">
        <v>14</v>
      </c>
      <c r="D20" s="70" t="s">
        <v>270</v>
      </c>
      <c r="E20" s="71" t="s">
        <v>282</v>
      </c>
      <c r="F20" s="71" t="s">
        <v>288</v>
      </c>
      <c r="G20" s="71"/>
      <c r="H20" s="71"/>
      <c r="I20" s="71"/>
      <c r="J20" s="71"/>
      <c r="K20" s="71"/>
      <c r="L20" s="72"/>
    </row>
    <row r="21" spans="1:12" x14ac:dyDescent="0.25">
      <c r="A21" s="501"/>
      <c r="B21" s="409"/>
      <c r="C21" s="366"/>
      <c r="D21" s="73"/>
      <c r="E21" s="74" t="s">
        <v>283</v>
      </c>
      <c r="F21" s="74"/>
      <c r="G21" s="74"/>
      <c r="H21" s="74"/>
      <c r="I21" s="74"/>
      <c r="J21" s="74"/>
      <c r="K21" s="74"/>
      <c r="L21" s="75"/>
    </row>
    <row r="22" spans="1:12" x14ac:dyDescent="0.25">
      <c r="A22" s="501"/>
      <c r="B22" s="409"/>
      <c r="C22" s="366"/>
      <c r="D22" s="73"/>
    </row>
    <row r="23" spans="1:12" x14ac:dyDescent="0.25">
      <c r="A23" s="501"/>
      <c r="B23" s="409"/>
      <c r="C23" s="366"/>
      <c r="D23" s="73"/>
      <c r="E23" s="74" t="s">
        <v>284</v>
      </c>
      <c r="F23" s="74"/>
      <c r="G23" s="74"/>
      <c r="H23" s="74"/>
      <c r="I23" s="74"/>
      <c r="J23" s="74"/>
      <c r="K23" s="74"/>
      <c r="L23" s="75"/>
    </row>
    <row r="24" spans="1:12" ht="15.75" thickBot="1" x14ac:dyDescent="0.3">
      <c r="A24" s="501"/>
      <c r="B24" s="409"/>
      <c r="C24" s="366"/>
      <c r="D24" s="73"/>
      <c r="E24" s="74" t="s">
        <v>285</v>
      </c>
      <c r="F24" s="74"/>
      <c r="G24" s="74"/>
      <c r="H24" s="74"/>
      <c r="I24" s="74"/>
      <c r="J24" s="74"/>
      <c r="K24" s="74"/>
      <c r="L24" s="75"/>
    </row>
    <row r="25" spans="1:12" x14ac:dyDescent="0.25">
      <c r="A25" s="501"/>
      <c r="B25" s="409"/>
      <c r="C25" s="903" t="s">
        <v>19</v>
      </c>
      <c r="D25" s="906" t="s">
        <v>271</v>
      </c>
      <c r="E25" s="907"/>
      <c r="F25" s="907"/>
      <c r="G25" s="907"/>
      <c r="H25" s="907"/>
      <c r="I25" s="907"/>
      <c r="J25" s="907"/>
      <c r="K25" s="907"/>
      <c r="L25" s="908"/>
    </row>
    <row r="26" spans="1:12" x14ac:dyDescent="0.25">
      <c r="A26" s="501"/>
      <c r="B26" s="409"/>
      <c r="C26" s="904"/>
      <c r="D26" s="909"/>
      <c r="E26" s="910"/>
      <c r="F26" s="910"/>
      <c r="G26" s="910"/>
      <c r="H26" s="910"/>
      <c r="I26" s="910"/>
      <c r="J26" s="910"/>
      <c r="K26" s="910"/>
      <c r="L26" s="911"/>
    </row>
    <row r="27" spans="1:12" x14ac:dyDescent="0.25">
      <c r="A27" s="501"/>
      <c r="B27" s="409"/>
      <c r="C27" s="904"/>
      <c r="D27" s="909"/>
      <c r="E27" s="910"/>
      <c r="F27" s="910"/>
      <c r="G27" s="910"/>
      <c r="H27" s="910"/>
      <c r="I27" s="910"/>
      <c r="J27" s="910"/>
      <c r="K27" s="910"/>
      <c r="L27" s="911"/>
    </row>
    <row r="28" spans="1:12" ht="15.75" thickBot="1" x14ac:dyDescent="0.3">
      <c r="A28" s="501"/>
      <c r="B28" s="409"/>
      <c r="C28" s="905"/>
      <c r="D28" s="912"/>
      <c r="E28" s="913"/>
      <c r="F28" s="913"/>
      <c r="G28" s="913"/>
      <c r="H28" s="913"/>
      <c r="I28" s="913"/>
      <c r="J28" s="913"/>
      <c r="K28" s="913"/>
      <c r="L28" s="914"/>
    </row>
    <row r="29" spans="1:12" x14ac:dyDescent="0.25">
      <c r="A29" s="501"/>
      <c r="B29" s="409"/>
      <c r="C29" s="79" t="s">
        <v>15</v>
      </c>
      <c r="D29" s="80">
        <v>120000</v>
      </c>
      <c r="E29" s="924" t="s">
        <v>23</v>
      </c>
      <c r="F29" s="369"/>
      <c r="G29" s="369"/>
      <c r="H29" s="369"/>
      <c r="I29" s="369"/>
      <c r="J29" s="369"/>
      <c r="K29" s="369"/>
      <c r="L29" s="783"/>
    </row>
    <row r="30" spans="1:12" ht="15.75" thickBot="1" x14ac:dyDescent="0.3">
      <c r="A30" s="501"/>
      <c r="B30" s="409"/>
      <c r="C30" s="82" t="s">
        <v>16</v>
      </c>
      <c r="D30" s="121">
        <v>1979584.86</v>
      </c>
      <c r="E30" s="925"/>
      <c r="F30" s="785"/>
      <c r="G30" s="785"/>
      <c r="H30" s="785"/>
      <c r="I30" s="785"/>
      <c r="J30" s="785"/>
      <c r="K30" s="785"/>
      <c r="L30" s="786"/>
    </row>
    <row r="31" spans="1:12" x14ac:dyDescent="0.25">
      <c r="A31" s="501"/>
      <c r="B31" s="409"/>
      <c r="C31" s="122" t="s">
        <v>17</v>
      </c>
      <c r="D31" s="124">
        <v>21818</v>
      </c>
      <c r="E31" s="918" t="s">
        <v>286</v>
      </c>
      <c r="F31" s="919"/>
      <c r="G31" s="919"/>
      <c r="H31" s="919"/>
      <c r="I31" s="919"/>
      <c r="J31" s="919"/>
      <c r="K31" s="919"/>
      <c r="L31" s="920"/>
    </row>
    <row r="32" spans="1:12" ht="15.75" thickBot="1" x14ac:dyDescent="0.3">
      <c r="A32" s="502"/>
      <c r="B32" s="410"/>
      <c r="C32" s="123" t="s">
        <v>18</v>
      </c>
      <c r="D32" s="125">
        <v>87.4</v>
      </c>
      <c r="E32" s="921"/>
      <c r="F32" s="922"/>
      <c r="G32" s="922"/>
      <c r="H32" s="922"/>
      <c r="I32" s="922"/>
      <c r="J32" s="922"/>
      <c r="K32" s="922"/>
      <c r="L32" s="923"/>
    </row>
  </sheetData>
  <mergeCells count="17">
    <mergeCell ref="C20:C24"/>
    <mergeCell ref="C25:C28"/>
    <mergeCell ref="D25:L28"/>
    <mergeCell ref="A1:L2"/>
    <mergeCell ref="A4:A32"/>
    <mergeCell ref="B4:B32"/>
    <mergeCell ref="L4:L9"/>
    <mergeCell ref="C10:L10"/>
    <mergeCell ref="E11:L11"/>
    <mergeCell ref="H16:L18"/>
    <mergeCell ref="H19:L19"/>
    <mergeCell ref="E31:L32"/>
    <mergeCell ref="E29:L30"/>
    <mergeCell ref="E12:L12"/>
    <mergeCell ref="C13:L13"/>
    <mergeCell ref="D14:L14"/>
    <mergeCell ref="C15:C19"/>
  </mergeCells>
  <hyperlinks>
    <hyperlink ref="E31" r:id="rId1" xr:uid="{C70A3DB7-5185-473A-BFCB-8EF3ED99DF75}"/>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1A32-3138-46C2-A5B0-382FEF3BD795}">
  <dimension ref="A1:L29"/>
  <sheetViews>
    <sheetView tabSelected="1" workbookViewId="0">
      <selection activeCell="G35" sqref="G35"/>
    </sheetView>
  </sheetViews>
  <sheetFormatPr defaultRowHeight="15" x14ac:dyDescent="0.25"/>
  <cols>
    <col min="1" max="1" width="10.140625" customWidth="1"/>
    <col min="2" max="2" width="5.7109375" bestFit="1" customWidth="1"/>
    <col min="3" max="3" width="16.140625" customWidth="1"/>
    <col min="4" max="4" width="14.85546875" customWidth="1"/>
    <col min="5" max="5" width="16.85546875" bestFit="1" customWidth="1"/>
    <col min="6" max="6" width="26.7109375" customWidth="1"/>
    <col min="7" max="7" width="14.140625" customWidth="1"/>
    <col min="8" max="8" width="21.85546875" customWidth="1"/>
    <col min="9" max="9" width="25.28515625" customWidth="1"/>
    <col min="10" max="10" width="22.5703125" customWidth="1"/>
  </cols>
  <sheetData>
    <row r="1" spans="1:12"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965" t="s">
        <v>1</v>
      </c>
      <c r="B3" s="966" t="s">
        <v>2</v>
      </c>
      <c r="C3" s="966" t="s">
        <v>3</v>
      </c>
      <c r="D3" s="967" t="s">
        <v>4</v>
      </c>
      <c r="E3" s="967" t="s">
        <v>5</v>
      </c>
      <c r="F3" s="967" t="s">
        <v>6</v>
      </c>
      <c r="G3" s="967" t="s">
        <v>27</v>
      </c>
      <c r="H3" s="967" t="s">
        <v>7</v>
      </c>
      <c r="I3" s="967" t="s">
        <v>8</v>
      </c>
      <c r="J3" s="967" t="s">
        <v>9</v>
      </c>
      <c r="K3" s="967" t="s">
        <v>10</v>
      </c>
      <c r="L3" s="995" t="s">
        <v>24</v>
      </c>
    </row>
    <row r="4" spans="1:12" x14ac:dyDescent="0.25">
      <c r="A4" s="583" t="s">
        <v>922</v>
      </c>
      <c r="B4" s="583">
        <v>6</v>
      </c>
      <c r="C4" s="970" t="s">
        <v>29</v>
      </c>
      <c r="D4" s="950" t="s">
        <v>191</v>
      </c>
      <c r="E4" s="950">
        <v>3</v>
      </c>
      <c r="F4" s="951">
        <v>72203</v>
      </c>
      <c r="G4" s="951" t="s">
        <v>923</v>
      </c>
      <c r="H4" s="951">
        <v>34.58</v>
      </c>
      <c r="I4" s="950" t="s">
        <v>924</v>
      </c>
      <c r="J4" s="951">
        <v>32510.16</v>
      </c>
      <c r="K4" s="951">
        <v>15.57</v>
      </c>
      <c r="L4" s="952"/>
    </row>
    <row r="5" spans="1:12" x14ac:dyDescent="0.25">
      <c r="A5" s="584"/>
      <c r="B5" s="584"/>
      <c r="C5" s="971" t="s">
        <v>925</v>
      </c>
      <c r="D5" s="953" t="s">
        <v>191</v>
      </c>
      <c r="E5" s="953">
        <v>5</v>
      </c>
      <c r="F5" s="954">
        <v>47314</v>
      </c>
      <c r="G5" s="954" t="s">
        <v>926</v>
      </c>
      <c r="H5" s="954">
        <v>22.66</v>
      </c>
      <c r="I5" s="950" t="s">
        <v>924</v>
      </c>
      <c r="J5" s="954">
        <v>17701.96</v>
      </c>
      <c r="K5" s="954">
        <v>8.4779501915708799</v>
      </c>
      <c r="L5" s="955"/>
    </row>
    <row r="6" spans="1:12" x14ac:dyDescent="0.25">
      <c r="A6" s="584"/>
      <c r="B6" s="584"/>
      <c r="C6" s="971" t="s">
        <v>927</v>
      </c>
      <c r="D6" s="953" t="s">
        <v>191</v>
      </c>
      <c r="E6" s="953">
        <v>4</v>
      </c>
      <c r="F6" s="954">
        <v>37939</v>
      </c>
      <c r="G6" s="954" t="s">
        <v>928</v>
      </c>
      <c r="H6" s="954">
        <v>18.170000000000002</v>
      </c>
      <c r="I6" s="950" t="s">
        <v>924</v>
      </c>
      <c r="J6" s="954">
        <v>16453.439999999999</v>
      </c>
      <c r="K6" s="954">
        <v>7.879999999999999</v>
      </c>
      <c r="L6" s="955"/>
    </row>
    <row r="7" spans="1:12" ht="15.75" thickBot="1" x14ac:dyDescent="0.3">
      <c r="A7" s="584"/>
      <c r="B7" s="584"/>
      <c r="C7" s="971"/>
      <c r="D7" s="953"/>
      <c r="E7" s="953"/>
      <c r="F7" s="953"/>
      <c r="G7" s="953"/>
      <c r="H7" s="953"/>
      <c r="I7" s="953"/>
      <c r="J7" s="954"/>
      <c r="K7" s="954">
        <v>0</v>
      </c>
      <c r="L7" s="955"/>
    </row>
    <row r="8" spans="1:12" x14ac:dyDescent="0.25">
      <c r="A8" s="584"/>
      <c r="B8" s="584"/>
      <c r="C8" s="455" t="s">
        <v>20</v>
      </c>
      <c r="D8" s="455"/>
      <c r="E8" s="455"/>
      <c r="F8" s="455"/>
      <c r="G8" s="455"/>
      <c r="H8" s="455"/>
      <c r="I8" s="455"/>
      <c r="J8" s="455"/>
      <c r="K8" s="455"/>
      <c r="L8" s="456"/>
    </row>
    <row r="9" spans="1:12" x14ac:dyDescent="0.25">
      <c r="A9" s="584"/>
      <c r="B9" s="584"/>
      <c r="C9" s="971" t="s">
        <v>21</v>
      </c>
      <c r="D9" s="988" t="s">
        <v>929</v>
      </c>
      <c r="E9" s="411" t="s">
        <v>930</v>
      </c>
      <c r="F9" s="412"/>
      <c r="G9" s="412"/>
      <c r="H9" s="412"/>
      <c r="I9" s="412"/>
      <c r="J9" s="412"/>
      <c r="K9" s="412"/>
      <c r="L9" s="413"/>
    </row>
    <row r="10" spans="1:12" ht="15.75" thickBot="1" x14ac:dyDescent="0.3">
      <c r="A10" s="584"/>
      <c r="B10" s="584"/>
      <c r="C10" s="972" t="s">
        <v>22</v>
      </c>
      <c r="D10" s="979">
        <v>0.57499999999999996</v>
      </c>
      <c r="E10" s="414" t="s">
        <v>25</v>
      </c>
      <c r="F10" s="415"/>
      <c r="G10" s="415"/>
      <c r="H10" s="415"/>
      <c r="I10" s="415"/>
      <c r="J10" s="415"/>
      <c r="K10" s="415"/>
      <c r="L10" s="416"/>
    </row>
    <row r="11" spans="1:12" ht="15.75" thickBot="1" x14ac:dyDescent="0.3">
      <c r="A11" s="584"/>
      <c r="B11" s="584"/>
      <c r="C11" s="540" t="s">
        <v>11</v>
      </c>
      <c r="D11" s="540"/>
      <c r="E11" s="540"/>
      <c r="F11" s="540"/>
      <c r="G11" s="540"/>
      <c r="H11" s="540"/>
      <c r="I11" s="540"/>
      <c r="J11" s="540"/>
      <c r="K11" s="540"/>
      <c r="L11" s="541"/>
    </row>
    <row r="12" spans="1:12" ht="15.75" thickBot="1" x14ac:dyDescent="0.3">
      <c r="A12" s="584"/>
      <c r="B12" s="584"/>
      <c r="C12" s="985" t="s">
        <v>12</v>
      </c>
      <c r="D12" s="542" t="s">
        <v>931</v>
      </c>
      <c r="E12" s="543"/>
      <c r="F12" s="543"/>
      <c r="G12" s="543"/>
      <c r="H12" s="543"/>
      <c r="I12" s="543"/>
      <c r="J12" s="543"/>
      <c r="K12" s="543"/>
      <c r="L12" s="544"/>
    </row>
    <row r="13" spans="1:12" x14ac:dyDescent="0.25">
      <c r="A13" s="584"/>
      <c r="B13" s="584"/>
      <c r="C13" s="946" t="s">
        <v>13</v>
      </c>
      <c r="D13" s="993" t="s">
        <v>932</v>
      </c>
      <c r="E13" s="994"/>
      <c r="F13" s="994"/>
      <c r="G13" s="994"/>
      <c r="H13" s="994"/>
      <c r="I13" s="959"/>
      <c r="J13" s="959"/>
      <c r="K13" s="959"/>
      <c r="L13" s="960"/>
    </row>
    <row r="14" spans="1:12" x14ac:dyDescent="0.25">
      <c r="A14" s="584"/>
      <c r="B14" s="584"/>
      <c r="C14" s="929"/>
      <c r="D14" s="993" t="s">
        <v>933</v>
      </c>
      <c r="E14" s="994"/>
      <c r="F14" s="994"/>
      <c r="G14" s="994"/>
      <c r="H14" s="994"/>
      <c r="I14" s="959"/>
      <c r="J14" s="959"/>
      <c r="K14" s="959"/>
      <c r="L14" s="960"/>
    </row>
    <row r="15" spans="1:12" x14ac:dyDescent="0.25">
      <c r="A15" s="584"/>
      <c r="B15" s="584"/>
      <c r="C15" s="929"/>
      <c r="D15" s="993" t="s">
        <v>934</v>
      </c>
      <c r="E15" s="994"/>
      <c r="F15" s="994"/>
      <c r="G15" s="994"/>
      <c r="H15" s="994"/>
      <c r="I15" s="959"/>
      <c r="J15" s="959"/>
      <c r="K15" s="959"/>
      <c r="L15" s="960"/>
    </row>
    <row r="16" spans="1:12" ht="15.75" thickBot="1" x14ac:dyDescent="0.3">
      <c r="A16" s="584"/>
      <c r="B16" s="584"/>
      <c r="C16" s="948"/>
      <c r="D16" s="991"/>
      <c r="E16" s="992"/>
      <c r="F16" s="992"/>
      <c r="G16" s="980"/>
      <c r="H16" s="981"/>
      <c r="I16" s="962"/>
      <c r="J16" s="962"/>
      <c r="K16" s="962"/>
      <c r="L16" s="963"/>
    </row>
    <row r="17" spans="1:12" x14ac:dyDescent="0.25">
      <c r="A17" s="584"/>
      <c r="B17" s="584"/>
      <c r="C17" s="946" t="s">
        <v>14</v>
      </c>
      <c r="D17" s="989" t="s">
        <v>935</v>
      </c>
      <c r="E17" s="990"/>
      <c r="F17" s="990"/>
      <c r="G17" s="990"/>
      <c r="H17" s="990"/>
      <c r="I17" s="956"/>
      <c r="J17" s="956"/>
      <c r="K17" s="956"/>
      <c r="L17" s="957"/>
    </row>
    <row r="18" spans="1:12" x14ac:dyDescent="0.25">
      <c r="A18" s="584"/>
      <c r="B18" s="584"/>
      <c r="C18" s="929"/>
      <c r="D18" s="986"/>
      <c r="E18" s="987"/>
      <c r="F18" s="987"/>
      <c r="G18" s="987"/>
      <c r="H18" s="959"/>
      <c r="I18" s="959"/>
      <c r="J18" s="959"/>
      <c r="K18" s="959"/>
      <c r="L18" s="960"/>
    </row>
    <row r="19" spans="1:12" x14ac:dyDescent="0.25">
      <c r="A19" s="584"/>
      <c r="B19" s="584"/>
      <c r="C19" s="929"/>
      <c r="D19" s="958"/>
      <c r="E19" s="959"/>
      <c r="F19" s="959"/>
      <c r="G19" s="959"/>
      <c r="H19" s="959"/>
      <c r="I19" s="959"/>
      <c r="J19" s="959"/>
      <c r="K19" s="959"/>
      <c r="L19" s="960"/>
    </row>
    <row r="20" spans="1:12" x14ac:dyDescent="0.25">
      <c r="A20" s="584"/>
      <c r="B20" s="584"/>
      <c r="C20" s="929"/>
      <c r="D20" s="958"/>
      <c r="E20" s="959"/>
      <c r="F20" s="959"/>
      <c r="G20" s="959"/>
      <c r="H20" s="959"/>
      <c r="I20" s="959"/>
      <c r="J20" s="959"/>
      <c r="K20" s="959"/>
      <c r="L20" s="960"/>
    </row>
    <row r="21" spans="1:12" ht="15.75" thickBot="1" x14ac:dyDescent="0.3">
      <c r="A21" s="584"/>
      <c r="B21" s="584"/>
      <c r="C21" s="929"/>
      <c r="D21" s="961"/>
      <c r="E21" s="962"/>
      <c r="F21" s="962"/>
      <c r="G21" s="962"/>
      <c r="H21" s="962"/>
      <c r="I21" s="962"/>
      <c r="J21" s="962"/>
      <c r="K21" s="962"/>
      <c r="L21" s="963"/>
    </row>
    <row r="22" spans="1:12" x14ac:dyDescent="0.25">
      <c r="A22" s="584"/>
      <c r="B22" s="584"/>
      <c r="C22" s="688" t="s">
        <v>19</v>
      </c>
      <c r="D22" s="944" t="s">
        <v>936</v>
      </c>
      <c r="E22" s="947"/>
      <c r="F22" s="947"/>
      <c r="G22" s="947"/>
      <c r="H22" s="947"/>
      <c r="I22" s="947"/>
      <c r="J22" s="947"/>
      <c r="K22" s="947"/>
      <c r="L22" s="945"/>
    </row>
    <row r="23" spans="1:12" x14ac:dyDescent="0.25">
      <c r="A23" s="584"/>
      <c r="B23" s="584"/>
      <c r="C23" s="689"/>
      <c r="D23" s="982"/>
      <c r="E23" s="983"/>
      <c r="F23" s="983"/>
      <c r="G23" s="983"/>
      <c r="H23" s="983"/>
      <c r="I23" s="983"/>
      <c r="J23" s="983"/>
      <c r="K23" s="983"/>
      <c r="L23" s="984"/>
    </row>
    <row r="24" spans="1:12" x14ac:dyDescent="0.25">
      <c r="A24" s="584"/>
      <c r="B24" s="584"/>
      <c r="C24" s="689"/>
      <c r="D24" s="958"/>
      <c r="E24" s="959"/>
      <c r="F24" s="959"/>
      <c r="G24" s="959"/>
      <c r="H24" s="959"/>
      <c r="I24" s="959"/>
      <c r="J24" s="959"/>
      <c r="K24" s="959"/>
      <c r="L24" s="960"/>
    </row>
    <row r="25" spans="1:12" ht="15.75" thickBot="1" x14ac:dyDescent="0.3">
      <c r="A25" s="584"/>
      <c r="B25" s="584"/>
      <c r="C25" s="693"/>
      <c r="D25" s="961"/>
      <c r="E25" s="962"/>
      <c r="F25" s="962"/>
      <c r="G25" s="962"/>
      <c r="H25" s="962"/>
      <c r="I25" s="962"/>
      <c r="J25" s="962"/>
      <c r="K25" s="962"/>
      <c r="L25" s="963"/>
    </row>
    <row r="26" spans="1:12" x14ac:dyDescent="0.25">
      <c r="A26" s="584"/>
      <c r="B26" s="584"/>
      <c r="C26" s="975" t="s">
        <v>15</v>
      </c>
      <c r="D26" s="968">
        <v>110675</v>
      </c>
      <c r="E26" s="969">
        <v>0.37661851530464668</v>
      </c>
      <c r="F26" s="694" t="s">
        <v>937</v>
      </c>
      <c r="G26" s="695"/>
      <c r="H26" s="696"/>
      <c r="I26" s="696"/>
      <c r="J26" s="696"/>
      <c r="K26" s="696"/>
      <c r="L26" s="697"/>
    </row>
    <row r="27" spans="1:12" ht="15.75" thickBot="1" x14ac:dyDescent="0.3">
      <c r="A27" s="584"/>
      <c r="B27" s="584"/>
      <c r="C27" s="976" t="s">
        <v>16</v>
      </c>
      <c r="D27" s="964">
        <v>293865</v>
      </c>
      <c r="E27" s="949"/>
      <c r="F27" s="698"/>
      <c r="G27" s="699"/>
      <c r="H27" s="699"/>
      <c r="I27" s="699"/>
      <c r="J27" s="699"/>
      <c r="K27" s="699"/>
      <c r="L27" s="700"/>
    </row>
    <row r="28" spans="1:12" x14ac:dyDescent="0.25">
      <c r="A28" s="584"/>
      <c r="B28" s="584"/>
      <c r="C28" s="977" t="s">
        <v>17</v>
      </c>
      <c r="D28" s="973">
        <v>19473</v>
      </c>
      <c r="E28" s="548" t="s">
        <v>938</v>
      </c>
      <c r="F28" s="549"/>
      <c r="G28" s="549"/>
      <c r="H28" s="549"/>
      <c r="I28" s="549"/>
      <c r="J28" s="549"/>
      <c r="K28" s="549"/>
      <c r="L28" s="550"/>
    </row>
    <row r="29" spans="1:12" ht="15.75" thickBot="1" x14ac:dyDescent="0.3">
      <c r="A29" s="585"/>
      <c r="B29" s="585"/>
      <c r="C29" s="978" t="s">
        <v>18</v>
      </c>
      <c r="D29" s="974">
        <v>86.7</v>
      </c>
      <c r="E29" s="551"/>
      <c r="F29" s="552"/>
      <c r="G29" s="552"/>
      <c r="H29" s="552"/>
      <c r="I29" s="552"/>
      <c r="J29" s="552"/>
      <c r="K29" s="552"/>
      <c r="L29" s="553"/>
    </row>
  </sheetData>
  <mergeCells count="19">
    <mergeCell ref="D13:H13"/>
    <mergeCell ref="D14:H14"/>
    <mergeCell ref="D15:H15"/>
    <mergeCell ref="A4:A29"/>
    <mergeCell ref="A1:L2"/>
    <mergeCell ref="C11:L11"/>
    <mergeCell ref="D12:L12"/>
    <mergeCell ref="C13:C16"/>
    <mergeCell ref="B4:B29"/>
    <mergeCell ref="C17:C21"/>
    <mergeCell ref="E28:L29"/>
    <mergeCell ref="C22:C25"/>
    <mergeCell ref="C8:L8"/>
    <mergeCell ref="E9:L9"/>
    <mergeCell ref="E10:L10"/>
    <mergeCell ref="F26:L27"/>
    <mergeCell ref="D22:L22"/>
    <mergeCell ref="D17:H17"/>
    <mergeCell ref="D16:F1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D684D-B41B-4D48-8684-10E8110E2F3C}">
  <dimension ref="A1:L31"/>
  <sheetViews>
    <sheetView workbookViewId="0">
      <selection activeCell="N18" sqref="N18"/>
    </sheetView>
  </sheetViews>
  <sheetFormatPr defaultRowHeight="15" x14ac:dyDescent="0.25"/>
  <cols>
    <col min="3" max="3" width="30.85546875" bestFit="1" customWidth="1"/>
    <col min="4" max="4" width="41.28515625" bestFit="1" customWidth="1"/>
    <col min="9" max="9" width="17.5703125" bestFit="1" customWidth="1"/>
    <col min="10" max="10" width="41.85546875" bestFit="1"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788" t="s">
        <v>349</v>
      </c>
      <c r="B4" s="685">
        <v>1</v>
      </c>
      <c r="C4" s="58" t="s">
        <v>29</v>
      </c>
      <c r="D4" s="113" t="s">
        <v>102</v>
      </c>
      <c r="E4" s="113">
        <v>37</v>
      </c>
      <c r="F4" s="59"/>
      <c r="G4" s="59"/>
      <c r="H4" s="60">
        <v>44</v>
      </c>
      <c r="I4" s="60">
        <v>1100</v>
      </c>
      <c r="J4" s="60">
        <v>13200</v>
      </c>
      <c r="K4" s="60">
        <f>J4/2088</f>
        <v>6.3218390804597702</v>
      </c>
      <c r="L4" s="61"/>
    </row>
    <row r="5" spans="1:12" x14ac:dyDescent="0.25">
      <c r="A5" s="789"/>
      <c r="B5" s="686"/>
      <c r="C5" s="62" t="s">
        <v>116</v>
      </c>
      <c r="D5" s="115" t="s">
        <v>30</v>
      </c>
      <c r="E5" s="115">
        <v>8</v>
      </c>
      <c r="F5" s="63"/>
      <c r="G5" s="63"/>
      <c r="H5" s="64">
        <v>32.5</v>
      </c>
      <c r="I5" s="64">
        <v>1100</v>
      </c>
      <c r="J5" s="64">
        <v>13200</v>
      </c>
      <c r="K5" s="64">
        <f t="shared" ref="K5:K8" si="0">J5/2088</f>
        <v>6.3218390804597702</v>
      </c>
      <c r="L5" s="65"/>
    </row>
    <row r="6" spans="1:12" x14ac:dyDescent="0.25">
      <c r="A6" s="789"/>
      <c r="B6" s="686"/>
      <c r="C6" s="62" t="s">
        <v>350</v>
      </c>
      <c r="D6" s="115" t="s">
        <v>30</v>
      </c>
      <c r="E6" s="115">
        <v>5</v>
      </c>
      <c r="F6" s="63"/>
      <c r="G6" s="63"/>
      <c r="H6" s="64">
        <v>23.9</v>
      </c>
      <c r="I6" s="64">
        <v>1100</v>
      </c>
      <c r="J6" s="60">
        <v>13200</v>
      </c>
      <c r="K6" s="64">
        <f t="shared" si="0"/>
        <v>6.3218390804597702</v>
      </c>
      <c r="L6" s="65"/>
    </row>
    <row r="7" spans="1:12" x14ac:dyDescent="0.25">
      <c r="A7" s="789"/>
      <c r="B7" s="686"/>
      <c r="C7" s="62" t="s">
        <v>59</v>
      </c>
      <c r="D7" s="115" t="s">
        <v>30</v>
      </c>
      <c r="E7" s="115">
        <v>3</v>
      </c>
      <c r="F7" s="63"/>
      <c r="G7" s="63"/>
      <c r="H7" s="64">
        <v>22.7</v>
      </c>
      <c r="I7" s="64">
        <v>1100</v>
      </c>
      <c r="J7" s="64">
        <v>13200</v>
      </c>
      <c r="K7" s="64">
        <f t="shared" si="0"/>
        <v>6.3218390804597702</v>
      </c>
      <c r="L7" s="65"/>
    </row>
    <row r="8" spans="1:12" ht="15.75" thickBot="1" x14ac:dyDescent="0.3">
      <c r="A8" s="789"/>
      <c r="B8" s="686"/>
      <c r="C8" s="62" t="s">
        <v>171</v>
      </c>
      <c r="D8" s="115" t="s">
        <v>30</v>
      </c>
      <c r="E8" s="115">
        <v>1</v>
      </c>
      <c r="F8" s="63"/>
      <c r="G8" s="63"/>
      <c r="H8" s="64">
        <v>21</v>
      </c>
      <c r="I8" s="64">
        <v>1100</v>
      </c>
      <c r="J8" s="60">
        <v>13200</v>
      </c>
      <c r="K8" s="64">
        <f t="shared" si="0"/>
        <v>6.3218390804597702</v>
      </c>
      <c r="L8" s="65"/>
    </row>
    <row r="9" spans="1:12" x14ac:dyDescent="0.25">
      <c r="A9" s="789"/>
      <c r="B9" s="686"/>
      <c r="C9" s="390" t="s">
        <v>20</v>
      </c>
      <c r="D9" s="390"/>
      <c r="E9" s="390"/>
      <c r="F9" s="390"/>
      <c r="G9" s="390"/>
      <c r="H9" s="390"/>
      <c r="I9" s="390"/>
      <c r="J9" s="390"/>
      <c r="K9" s="390"/>
      <c r="L9" s="391"/>
    </row>
    <row r="10" spans="1:12" x14ac:dyDescent="0.25">
      <c r="A10" s="789"/>
      <c r="B10" s="686"/>
      <c r="C10" s="62" t="s">
        <v>21</v>
      </c>
      <c r="D10" s="66">
        <v>75</v>
      </c>
      <c r="E10" s="392" t="s">
        <v>26</v>
      </c>
      <c r="F10" s="393"/>
      <c r="G10" s="393"/>
      <c r="H10" s="393"/>
      <c r="I10" s="393"/>
      <c r="J10" s="393"/>
      <c r="K10" s="393"/>
      <c r="L10" s="394"/>
    </row>
    <row r="11" spans="1:12" ht="15.75" thickBot="1" x14ac:dyDescent="0.3">
      <c r="A11" s="789"/>
      <c r="B11" s="686"/>
      <c r="C11" s="67" t="s">
        <v>22</v>
      </c>
      <c r="D11" s="68">
        <v>0.57499999999999996</v>
      </c>
      <c r="E11" s="395" t="s">
        <v>25</v>
      </c>
      <c r="F11" s="396"/>
      <c r="G11" s="396"/>
      <c r="H11" s="396"/>
      <c r="I11" s="396"/>
      <c r="J11" s="396"/>
      <c r="K11" s="396"/>
      <c r="L11" s="397"/>
    </row>
    <row r="12" spans="1:12" ht="15.75" thickBot="1" x14ac:dyDescent="0.3">
      <c r="A12" s="789"/>
      <c r="B12" s="686"/>
      <c r="C12" s="398" t="s">
        <v>11</v>
      </c>
      <c r="D12" s="398"/>
      <c r="E12" s="398"/>
      <c r="F12" s="398"/>
      <c r="G12" s="398"/>
      <c r="H12" s="398"/>
      <c r="I12" s="398"/>
      <c r="J12" s="398"/>
      <c r="K12" s="398"/>
      <c r="L12" s="399"/>
    </row>
    <row r="13" spans="1:12" ht="15.75" thickBot="1" x14ac:dyDescent="0.3">
      <c r="A13" s="789"/>
      <c r="B13" s="686"/>
      <c r="C13" s="69" t="s">
        <v>12</v>
      </c>
      <c r="D13" s="400">
        <v>13</v>
      </c>
      <c r="E13" s="401"/>
      <c r="F13" s="401"/>
      <c r="G13" s="401"/>
      <c r="H13" s="401"/>
      <c r="I13" s="401"/>
      <c r="J13" s="401"/>
      <c r="K13" s="401"/>
      <c r="L13" s="402"/>
    </row>
    <row r="14" spans="1:12" x14ac:dyDescent="0.25">
      <c r="A14" s="789"/>
      <c r="B14" s="686"/>
      <c r="C14" s="903" t="s">
        <v>13</v>
      </c>
      <c r="D14" s="70" t="s">
        <v>351</v>
      </c>
      <c r="E14" s="71"/>
      <c r="F14" s="71"/>
      <c r="G14" s="71"/>
      <c r="H14" s="71"/>
      <c r="I14" s="71"/>
      <c r="J14" s="71"/>
      <c r="K14" s="71"/>
      <c r="L14" s="72"/>
    </row>
    <row r="15" spans="1:12" x14ac:dyDescent="0.25">
      <c r="A15" s="789"/>
      <c r="B15" s="686"/>
      <c r="C15" s="904"/>
      <c r="D15" s="73" t="s">
        <v>352</v>
      </c>
      <c r="E15" s="74" t="s">
        <v>353</v>
      </c>
      <c r="H15" s="74"/>
      <c r="I15" s="74"/>
      <c r="J15" s="926" t="s">
        <v>354</v>
      </c>
      <c r="K15" s="926"/>
      <c r="L15" s="75"/>
    </row>
    <row r="16" spans="1:12" x14ac:dyDescent="0.25">
      <c r="A16" s="789"/>
      <c r="B16" s="686"/>
      <c r="C16" s="904"/>
      <c r="D16" s="73" t="s">
        <v>355</v>
      </c>
      <c r="E16" s="74" t="s">
        <v>356</v>
      </c>
      <c r="H16" s="74"/>
      <c r="I16" s="74"/>
      <c r="J16" s="926"/>
      <c r="K16" s="926"/>
      <c r="L16" s="75"/>
    </row>
    <row r="17" spans="1:12" x14ac:dyDescent="0.25">
      <c r="A17" s="789"/>
      <c r="B17" s="686"/>
      <c r="C17" s="904"/>
      <c r="D17" s="73" t="s">
        <v>274</v>
      </c>
      <c r="E17" s="74" t="s">
        <v>357</v>
      </c>
      <c r="H17" s="74"/>
      <c r="I17" s="74"/>
      <c r="J17" s="926"/>
      <c r="K17" s="926"/>
      <c r="L17" s="75"/>
    </row>
    <row r="18" spans="1:12" x14ac:dyDescent="0.25">
      <c r="A18" s="789"/>
      <c r="B18" s="686"/>
      <c r="C18" s="904"/>
      <c r="D18" s="73" t="s">
        <v>358</v>
      </c>
      <c r="E18" s="74" t="s">
        <v>359</v>
      </c>
      <c r="H18" s="74"/>
      <c r="I18" s="74"/>
      <c r="J18" s="926"/>
      <c r="K18" s="926"/>
      <c r="L18" s="75"/>
    </row>
    <row r="19" spans="1:12" x14ac:dyDescent="0.25">
      <c r="A19" s="789"/>
      <c r="B19" s="686"/>
      <c r="C19" s="904"/>
      <c r="D19" s="73" t="s">
        <v>332</v>
      </c>
      <c r="E19" s="74" t="s">
        <v>360</v>
      </c>
      <c r="H19" s="74"/>
      <c r="I19" s="74"/>
      <c r="J19" s="926"/>
      <c r="K19" s="926"/>
      <c r="L19" s="75"/>
    </row>
    <row r="20" spans="1:12" x14ac:dyDescent="0.25">
      <c r="A20" s="789"/>
      <c r="B20" s="686"/>
      <c r="C20" s="904"/>
      <c r="D20" s="73" t="s">
        <v>275</v>
      </c>
      <c r="E20" s="74" t="s">
        <v>361</v>
      </c>
      <c r="F20" s="927" t="s">
        <v>362</v>
      </c>
      <c r="G20" s="927"/>
      <c r="H20" s="74"/>
      <c r="I20" s="74"/>
      <c r="J20" s="74"/>
      <c r="K20" s="74"/>
      <c r="L20" s="75"/>
    </row>
    <row r="21" spans="1:12" ht="15.75" thickBot="1" x14ac:dyDescent="0.3">
      <c r="A21" s="789"/>
      <c r="B21" s="686"/>
      <c r="C21" s="905"/>
      <c r="D21" s="76" t="s">
        <v>363</v>
      </c>
      <c r="E21" s="77" t="s">
        <v>364</v>
      </c>
      <c r="F21" s="77"/>
      <c r="G21" s="77"/>
      <c r="H21" s="77"/>
      <c r="I21" s="77"/>
      <c r="J21" s="77"/>
      <c r="K21" s="77"/>
      <c r="L21" s="78"/>
    </row>
    <row r="22" spans="1:12" x14ac:dyDescent="0.25">
      <c r="A22" s="789"/>
      <c r="B22" s="686"/>
      <c r="C22" s="365" t="s">
        <v>14</v>
      </c>
      <c r="D22" s="70" t="s">
        <v>365</v>
      </c>
      <c r="E22" s="71"/>
      <c r="F22" s="71"/>
      <c r="G22" s="71"/>
      <c r="H22" s="71"/>
      <c r="I22" s="71"/>
      <c r="J22" s="71"/>
      <c r="K22" s="71"/>
      <c r="L22" s="72"/>
    </row>
    <row r="23" spans="1:12" ht="15.75" thickBot="1" x14ac:dyDescent="0.3">
      <c r="A23" s="789"/>
      <c r="B23" s="686"/>
      <c r="C23" s="366"/>
      <c r="D23" s="73" t="s">
        <v>366</v>
      </c>
      <c r="E23" s="74"/>
      <c r="F23" s="74"/>
      <c r="G23" s="74"/>
      <c r="H23" s="74"/>
      <c r="I23" s="74"/>
      <c r="J23" s="74"/>
      <c r="K23" s="74"/>
      <c r="L23" s="75"/>
    </row>
    <row r="24" spans="1:12" ht="15" customHeight="1" x14ac:dyDescent="0.25">
      <c r="A24" s="789"/>
      <c r="B24" s="686"/>
      <c r="C24" s="365" t="s">
        <v>19</v>
      </c>
      <c r="D24" s="490" t="s">
        <v>367</v>
      </c>
      <c r="E24" s="405"/>
      <c r="F24" s="405"/>
      <c r="G24" s="405"/>
      <c r="H24" s="405"/>
      <c r="I24" s="405"/>
      <c r="J24" s="405"/>
      <c r="K24" s="405"/>
      <c r="L24" s="365"/>
    </row>
    <row r="25" spans="1:12" x14ac:dyDescent="0.25">
      <c r="A25" s="789"/>
      <c r="B25" s="686"/>
      <c r="C25" s="366"/>
      <c r="D25" s="491"/>
      <c r="E25" s="492"/>
      <c r="F25" s="492"/>
      <c r="G25" s="492"/>
      <c r="H25" s="492"/>
      <c r="I25" s="492"/>
      <c r="J25" s="492"/>
      <c r="K25" s="492"/>
      <c r="L25" s="366"/>
    </row>
    <row r="26" spans="1:12" x14ac:dyDescent="0.25">
      <c r="A26" s="789"/>
      <c r="B26" s="686"/>
      <c r="C26" s="366"/>
      <c r="D26" s="491"/>
      <c r="E26" s="492"/>
      <c r="F26" s="492"/>
      <c r="G26" s="492"/>
      <c r="H26" s="492"/>
      <c r="I26" s="492"/>
      <c r="J26" s="492"/>
      <c r="K26" s="492"/>
      <c r="L26" s="366"/>
    </row>
    <row r="27" spans="1:12" ht="15.75" thickBot="1" x14ac:dyDescent="0.3">
      <c r="A27" s="789"/>
      <c r="B27" s="686"/>
      <c r="C27" s="367"/>
      <c r="D27" s="406"/>
      <c r="E27" s="407"/>
      <c r="F27" s="407"/>
      <c r="G27" s="407"/>
      <c r="H27" s="407"/>
      <c r="I27" s="407"/>
      <c r="J27" s="407"/>
      <c r="K27" s="407"/>
      <c r="L27" s="367"/>
    </row>
    <row r="28" spans="1:12" x14ac:dyDescent="0.25">
      <c r="A28" s="789"/>
      <c r="B28" s="686"/>
      <c r="C28" s="79" t="s">
        <v>15</v>
      </c>
      <c r="D28" s="80">
        <v>230641</v>
      </c>
      <c r="E28" s="81">
        <f>D28/D29</f>
        <v>0.32323032723705414</v>
      </c>
      <c r="F28" s="368" t="s">
        <v>23</v>
      </c>
      <c r="G28" s="369"/>
      <c r="H28" s="370"/>
      <c r="I28" s="370"/>
      <c r="J28" s="370"/>
      <c r="K28" s="370"/>
      <c r="L28" s="371"/>
    </row>
    <row r="29" spans="1:12" ht="15.75" thickBot="1" x14ac:dyDescent="0.3">
      <c r="A29" s="789"/>
      <c r="B29" s="686"/>
      <c r="C29" s="82" t="s">
        <v>16</v>
      </c>
      <c r="D29" s="83">
        <v>713550</v>
      </c>
      <c r="E29" s="84"/>
      <c r="F29" s="372"/>
      <c r="G29" s="373"/>
      <c r="H29" s="373"/>
      <c r="I29" s="373"/>
      <c r="J29" s="373"/>
      <c r="K29" s="373"/>
      <c r="L29" s="374"/>
    </row>
    <row r="30" spans="1:12" x14ac:dyDescent="0.25">
      <c r="A30" s="789"/>
      <c r="B30" s="686"/>
      <c r="C30" s="85" t="s">
        <v>17</v>
      </c>
      <c r="D30" s="152" t="s">
        <v>368</v>
      </c>
      <c r="E30" s="928" t="s">
        <v>369</v>
      </c>
      <c r="F30" s="370"/>
      <c r="G30" s="370"/>
      <c r="H30" s="370"/>
      <c r="I30" s="370"/>
      <c r="J30" s="370"/>
      <c r="K30" s="370"/>
      <c r="L30" s="371"/>
    </row>
    <row r="31" spans="1:12" ht="15.75" thickBot="1" x14ac:dyDescent="0.3">
      <c r="A31" s="790"/>
      <c r="B31" s="687"/>
      <c r="C31" s="87" t="s">
        <v>18</v>
      </c>
      <c r="D31" s="153">
        <v>87.3</v>
      </c>
      <c r="E31" s="373"/>
      <c r="F31" s="373"/>
      <c r="G31" s="373"/>
      <c r="H31" s="373"/>
      <c r="I31" s="373"/>
      <c r="J31" s="373"/>
      <c r="K31" s="373"/>
      <c r="L31" s="374"/>
    </row>
  </sheetData>
  <mergeCells count="16">
    <mergeCell ref="A1:L2"/>
    <mergeCell ref="A4:A31"/>
    <mergeCell ref="B4:B31"/>
    <mergeCell ref="C9:L9"/>
    <mergeCell ref="E10:L10"/>
    <mergeCell ref="E11:L11"/>
    <mergeCell ref="C12:L12"/>
    <mergeCell ref="D13:L13"/>
    <mergeCell ref="C14:C21"/>
    <mergeCell ref="J15:K19"/>
    <mergeCell ref="F20:G20"/>
    <mergeCell ref="C22:C23"/>
    <mergeCell ref="C24:C27"/>
    <mergeCell ref="F28:L29"/>
    <mergeCell ref="E30:L31"/>
    <mergeCell ref="D24:L27"/>
  </mergeCells>
  <hyperlinks>
    <hyperlink ref="E30" r:id="rId1" xr:uid="{302159DB-B5DF-42F7-9198-57D26710CAB4}"/>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005E-7ED8-4E7C-B786-EE16BB59A8DC}">
  <sheetPr>
    <pageSetUpPr fitToPage="1"/>
  </sheetPr>
  <dimension ref="A1:L50"/>
  <sheetViews>
    <sheetView topLeftCell="A25" zoomScale="90" zoomScaleNormal="90" workbookViewId="0">
      <selection activeCell="D26" sqref="A8:XFD26"/>
    </sheetView>
  </sheetViews>
  <sheetFormatPr defaultRowHeight="15" x14ac:dyDescent="0.25"/>
  <cols>
    <col min="1" max="1" width="1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18.140625"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31" t="s">
        <v>28</v>
      </c>
      <c r="B4" s="531">
        <v>1</v>
      </c>
      <c r="C4" s="24" t="s">
        <v>29</v>
      </c>
      <c r="D4" s="2" t="s">
        <v>30</v>
      </c>
      <c r="E4" s="2">
        <v>25</v>
      </c>
      <c r="F4" s="2"/>
      <c r="G4" s="2"/>
      <c r="H4" s="39">
        <v>27</v>
      </c>
      <c r="I4" s="3">
        <v>850</v>
      </c>
      <c r="J4" s="41">
        <v>10200</v>
      </c>
      <c r="K4" s="3">
        <f>J4/2088</f>
        <v>4.8850574712643677</v>
      </c>
      <c r="L4" s="4"/>
    </row>
    <row r="5" spans="1:12" x14ac:dyDescent="0.25">
      <c r="A5" s="532"/>
      <c r="B5" s="532"/>
      <c r="C5" s="25" t="s">
        <v>58</v>
      </c>
      <c r="D5" s="5" t="s">
        <v>30</v>
      </c>
      <c r="E5" s="5">
        <v>7</v>
      </c>
      <c r="F5" s="5"/>
      <c r="G5" s="5"/>
      <c r="H5" s="40">
        <v>22</v>
      </c>
      <c r="I5" s="6">
        <v>850</v>
      </c>
      <c r="J5" s="41">
        <v>10200</v>
      </c>
      <c r="K5" s="6">
        <f>J5/2088</f>
        <v>4.8850574712643677</v>
      </c>
      <c r="L5" s="7"/>
    </row>
    <row r="6" spans="1:12" x14ac:dyDescent="0.25">
      <c r="A6" s="532"/>
      <c r="B6" s="532"/>
      <c r="C6" s="25" t="s">
        <v>59</v>
      </c>
      <c r="D6" s="5" t="s">
        <v>30</v>
      </c>
      <c r="E6" s="5">
        <v>1</v>
      </c>
      <c r="F6" s="5"/>
      <c r="G6" s="5"/>
      <c r="H6" s="40">
        <v>19</v>
      </c>
      <c r="I6" s="6">
        <v>850</v>
      </c>
      <c r="J6" s="41">
        <v>10200</v>
      </c>
      <c r="K6" s="6">
        <f>J6/2088</f>
        <v>4.8850574712643677</v>
      </c>
      <c r="L6" s="7"/>
    </row>
    <row r="7" spans="1:12" ht="15.75" thickBot="1" x14ac:dyDescent="0.3">
      <c r="A7" s="532"/>
      <c r="B7" s="532"/>
      <c r="C7" s="25"/>
      <c r="D7" s="5"/>
      <c r="E7" s="5"/>
      <c r="F7" s="5"/>
      <c r="G7" s="5"/>
      <c r="H7" s="40"/>
      <c r="I7" s="5"/>
      <c r="J7" s="6"/>
      <c r="K7" s="6">
        <f t="shared" ref="K7" si="0">J7/2088</f>
        <v>0</v>
      </c>
      <c r="L7" s="7"/>
    </row>
    <row r="8" spans="1:12" x14ac:dyDescent="0.25">
      <c r="A8" s="532"/>
      <c r="B8" s="532"/>
      <c r="C8" s="455" t="s">
        <v>20</v>
      </c>
      <c r="D8" s="455"/>
      <c r="E8" s="455"/>
      <c r="F8" s="455"/>
      <c r="G8" s="455"/>
      <c r="H8" s="455"/>
      <c r="I8" s="455"/>
      <c r="J8" s="455"/>
      <c r="K8" s="455"/>
      <c r="L8" s="456"/>
    </row>
    <row r="9" spans="1:12" x14ac:dyDescent="0.25">
      <c r="A9" s="532"/>
      <c r="B9" s="532"/>
      <c r="C9" s="25" t="s">
        <v>21</v>
      </c>
      <c r="D9" s="23">
        <v>75</v>
      </c>
      <c r="E9" s="411" t="s">
        <v>26</v>
      </c>
      <c r="F9" s="412"/>
      <c r="G9" s="412"/>
      <c r="H9" s="412"/>
      <c r="I9" s="412"/>
      <c r="J9" s="412"/>
      <c r="K9" s="412"/>
      <c r="L9" s="413"/>
    </row>
    <row r="10" spans="1:12" ht="15.75" thickBot="1" x14ac:dyDescent="0.3">
      <c r="A10" s="532"/>
      <c r="B10" s="532"/>
      <c r="C10" s="26" t="s">
        <v>22</v>
      </c>
      <c r="D10" s="37">
        <v>0.57499999999999996</v>
      </c>
      <c r="E10" s="414" t="s">
        <v>25</v>
      </c>
      <c r="F10" s="415"/>
      <c r="G10" s="415"/>
      <c r="H10" s="415"/>
      <c r="I10" s="415"/>
      <c r="J10" s="415"/>
      <c r="K10" s="415"/>
      <c r="L10" s="416"/>
    </row>
    <row r="11" spans="1:12" ht="15.75" thickBot="1" x14ac:dyDescent="0.3">
      <c r="A11" s="532"/>
      <c r="B11" s="532"/>
      <c r="C11" s="540" t="s">
        <v>11</v>
      </c>
      <c r="D11" s="540"/>
      <c r="E11" s="540"/>
      <c r="F11" s="540"/>
      <c r="G11" s="540"/>
      <c r="H11" s="540"/>
      <c r="I11" s="540"/>
      <c r="J11" s="540"/>
      <c r="K11" s="540"/>
      <c r="L11" s="541"/>
    </row>
    <row r="12" spans="1:12" ht="15.75" thickBot="1" x14ac:dyDescent="0.3">
      <c r="A12" s="532"/>
      <c r="B12" s="532"/>
      <c r="C12" s="28" t="s">
        <v>12</v>
      </c>
      <c r="D12" s="542">
        <v>11</v>
      </c>
      <c r="E12" s="543"/>
      <c r="F12" s="543"/>
      <c r="G12" s="543"/>
      <c r="H12" s="543"/>
      <c r="I12" s="543"/>
      <c r="J12" s="543"/>
      <c r="K12" s="543"/>
      <c r="L12" s="544"/>
    </row>
    <row r="13" spans="1:12" x14ac:dyDescent="0.25">
      <c r="A13" s="532"/>
      <c r="B13" s="532"/>
      <c r="C13" s="688" t="s">
        <v>13</v>
      </c>
      <c r="D13" t="s">
        <v>50</v>
      </c>
      <c r="G13" s="9"/>
      <c r="H13" s="9"/>
      <c r="I13" s="9"/>
      <c r="J13" s="9"/>
      <c r="K13" s="9"/>
      <c r="L13" s="10"/>
    </row>
    <row r="14" spans="1:12" x14ac:dyDescent="0.25">
      <c r="A14" s="532"/>
      <c r="B14" s="532"/>
      <c r="C14" s="689"/>
      <c r="D14" t="s">
        <v>51</v>
      </c>
      <c r="G14" s="12"/>
      <c r="H14" s="12"/>
      <c r="I14" s="12"/>
      <c r="J14" s="12"/>
      <c r="K14" s="12"/>
      <c r="L14" s="13"/>
    </row>
    <row r="15" spans="1:12" x14ac:dyDescent="0.25">
      <c r="A15" s="532"/>
      <c r="B15" s="532"/>
      <c r="C15" s="689"/>
      <c r="D15" t="s">
        <v>32</v>
      </c>
      <c r="E15" t="s">
        <v>52</v>
      </c>
      <c r="G15" s="12"/>
      <c r="H15" s="12"/>
      <c r="I15" s="12"/>
      <c r="J15" s="12"/>
      <c r="K15" s="12"/>
      <c r="L15" s="13"/>
    </row>
    <row r="16" spans="1:12" x14ac:dyDescent="0.25">
      <c r="A16" s="532"/>
      <c r="B16" s="532"/>
      <c r="C16" s="689"/>
      <c r="D16" t="s">
        <v>34</v>
      </c>
      <c r="E16" t="s">
        <v>35</v>
      </c>
      <c r="G16" s="12"/>
      <c r="H16" s="12"/>
      <c r="I16" s="12"/>
      <c r="J16" s="12"/>
      <c r="K16" s="12"/>
      <c r="L16" s="13"/>
    </row>
    <row r="17" spans="1:12" x14ac:dyDescent="0.25">
      <c r="A17" s="532"/>
      <c r="B17" s="532"/>
      <c r="C17" s="689"/>
      <c r="D17" t="s">
        <v>36</v>
      </c>
      <c r="E17" t="s">
        <v>37</v>
      </c>
      <c r="G17" s="12"/>
      <c r="H17" s="12"/>
      <c r="I17" s="12"/>
      <c r="J17" s="12"/>
      <c r="K17" s="12"/>
      <c r="L17" s="13"/>
    </row>
    <row r="18" spans="1:12" x14ac:dyDescent="0.25">
      <c r="A18" s="532"/>
      <c r="B18" s="532"/>
      <c r="C18" s="689"/>
      <c r="D18" t="s">
        <v>38</v>
      </c>
      <c r="E18" t="s">
        <v>39</v>
      </c>
      <c r="G18" s="12"/>
      <c r="H18" s="12"/>
      <c r="I18" s="12"/>
      <c r="J18" s="12"/>
      <c r="K18" s="12"/>
      <c r="L18" s="13"/>
    </row>
    <row r="19" spans="1:12" x14ac:dyDescent="0.25">
      <c r="A19" s="532"/>
      <c r="B19" s="532"/>
      <c r="C19" s="689"/>
      <c r="D19" t="s">
        <v>40</v>
      </c>
      <c r="E19" t="s">
        <v>41</v>
      </c>
      <c r="G19" s="12"/>
      <c r="H19" s="12"/>
      <c r="I19" s="12"/>
      <c r="J19" s="12"/>
      <c r="K19" s="12"/>
      <c r="L19" s="13"/>
    </row>
    <row r="20" spans="1:12" x14ac:dyDescent="0.25">
      <c r="A20" s="532"/>
      <c r="B20" s="532"/>
      <c r="C20" s="689"/>
      <c r="D20" t="s">
        <v>53</v>
      </c>
      <c r="E20" t="s">
        <v>54</v>
      </c>
      <c r="G20" s="12"/>
      <c r="H20" s="12"/>
      <c r="I20" s="12"/>
      <c r="J20" s="12"/>
      <c r="K20" s="12"/>
      <c r="L20" s="13"/>
    </row>
    <row r="21" spans="1:12" x14ac:dyDescent="0.25">
      <c r="A21" s="532"/>
      <c r="B21" s="532"/>
      <c r="C21" s="689"/>
      <c r="D21" t="s">
        <v>49</v>
      </c>
      <c r="G21" s="12"/>
      <c r="H21" s="12"/>
      <c r="I21" s="12"/>
      <c r="J21" s="12"/>
      <c r="K21" s="12"/>
      <c r="L21" s="13"/>
    </row>
    <row r="22" spans="1:12" x14ac:dyDescent="0.25">
      <c r="A22" s="532"/>
      <c r="B22" s="532"/>
      <c r="C22" s="689"/>
      <c r="D22" t="s">
        <v>51</v>
      </c>
      <c r="G22" s="12"/>
      <c r="H22" s="12"/>
      <c r="I22" s="12"/>
      <c r="J22" s="12"/>
      <c r="K22" s="12"/>
      <c r="L22" s="13"/>
    </row>
    <row r="23" spans="1:12" x14ac:dyDescent="0.25">
      <c r="A23" s="532"/>
      <c r="B23" s="532"/>
      <c r="C23" s="929"/>
      <c r="D23" s="11" t="s">
        <v>32</v>
      </c>
      <c r="E23" s="12" t="s">
        <v>52</v>
      </c>
      <c r="G23" s="12"/>
      <c r="H23" s="12"/>
      <c r="I23" s="12"/>
      <c r="J23" s="12"/>
      <c r="K23" s="12"/>
      <c r="L23" s="13"/>
    </row>
    <row r="24" spans="1:12" x14ac:dyDescent="0.25">
      <c r="A24" s="532"/>
      <c r="B24" s="532"/>
      <c r="C24" s="689"/>
      <c r="D24" t="s">
        <v>43</v>
      </c>
      <c r="E24" t="s">
        <v>44</v>
      </c>
      <c r="G24" s="12"/>
      <c r="H24" s="12"/>
      <c r="I24" s="12"/>
      <c r="J24" s="12"/>
      <c r="K24" s="12"/>
      <c r="L24" s="13"/>
    </row>
    <row r="25" spans="1:12" x14ac:dyDescent="0.25">
      <c r="A25" s="532"/>
      <c r="B25" s="532"/>
      <c r="C25" s="689"/>
      <c r="D25" t="s">
        <v>45</v>
      </c>
      <c r="E25" t="s">
        <v>35</v>
      </c>
      <c r="G25" s="12"/>
      <c r="H25" s="12"/>
      <c r="I25" s="12"/>
      <c r="J25" s="12"/>
      <c r="K25" s="12"/>
      <c r="L25" s="13"/>
    </row>
    <row r="26" spans="1:12" x14ac:dyDescent="0.25">
      <c r="A26" s="532"/>
      <c r="B26" s="532"/>
      <c r="C26" s="689"/>
      <c r="D26" t="s">
        <v>46</v>
      </c>
      <c r="E26" t="s">
        <v>37</v>
      </c>
      <c r="G26" s="12"/>
      <c r="H26" s="12"/>
      <c r="I26" s="12"/>
      <c r="J26" s="12"/>
      <c r="K26" s="12"/>
      <c r="L26" s="13"/>
    </row>
    <row r="27" spans="1:12" ht="15.75" thickBot="1" x14ac:dyDescent="0.3">
      <c r="A27" s="532"/>
      <c r="B27" s="532"/>
      <c r="C27" s="689"/>
      <c r="D27" t="s">
        <v>47</v>
      </c>
      <c r="E27" t="s">
        <v>39</v>
      </c>
      <c r="G27" s="12"/>
      <c r="H27" s="12"/>
      <c r="I27" s="12"/>
      <c r="J27" s="12"/>
      <c r="K27" s="12"/>
      <c r="L27" s="13"/>
    </row>
    <row r="28" spans="1:12" x14ac:dyDescent="0.25">
      <c r="A28" s="532"/>
      <c r="B28" s="532"/>
      <c r="C28" s="688" t="s">
        <v>14</v>
      </c>
      <c r="D28" s="8" t="s">
        <v>31</v>
      </c>
      <c r="E28" s="9"/>
      <c r="F28" s="9"/>
      <c r="G28" s="9"/>
      <c r="H28" s="9"/>
      <c r="I28" s="9"/>
      <c r="J28" s="9"/>
      <c r="K28" s="9"/>
      <c r="L28" s="10"/>
    </row>
    <row r="29" spans="1:12" x14ac:dyDescent="0.25">
      <c r="A29" s="532"/>
      <c r="B29" s="532"/>
      <c r="C29" s="689"/>
      <c r="D29" s="11" t="s">
        <v>32</v>
      </c>
      <c r="E29" s="12" t="s">
        <v>33</v>
      </c>
      <c r="F29" s="12"/>
      <c r="G29" s="12"/>
      <c r="H29" s="12"/>
      <c r="I29" s="12"/>
      <c r="J29" s="12"/>
      <c r="K29" s="12"/>
      <c r="L29" s="13"/>
    </row>
    <row r="30" spans="1:12" x14ac:dyDescent="0.25">
      <c r="A30" s="532"/>
      <c r="B30" s="532"/>
      <c r="C30" s="689"/>
      <c r="D30" s="11" t="s">
        <v>34</v>
      </c>
      <c r="E30" s="12" t="s">
        <v>35</v>
      </c>
      <c r="F30" s="12"/>
      <c r="G30" s="12"/>
      <c r="H30" s="12"/>
      <c r="I30" s="12"/>
      <c r="J30" s="12"/>
      <c r="K30" s="12"/>
      <c r="L30" s="13"/>
    </row>
    <row r="31" spans="1:12" x14ac:dyDescent="0.25">
      <c r="A31" s="532"/>
      <c r="B31" s="532"/>
      <c r="C31" s="689"/>
      <c r="D31" s="11" t="s">
        <v>36</v>
      </c>
      <c r="E31" s="12" t="s">
        <v>37</v>
      </c>
      <c r="F31" s="12"/>
      <c r="G31" s="12"/>
      <c r="H31" s="12"/>
      <c r="I31" s="12"/>
      <c r="J31" s="12"/>
      <c r="K31" s="12"/>
      <c r="L31" s="13"/>
    </row>
    <row r="32" spans="1:12" x14ac:dyDescent="0.25">
      <c r="A32" s="532"/>
      <c r="B32" s="532"/>
      <c r="C32" s="689"/>
      <c r="D32" s="11" t="s">
        <v>38</v>
      </c>
      <c r="E32" s="12" t="s">
        <v>39</v>
      </c>
      <c r="F32" s="12"/>
      <c r="G32" s="12"/>
      <c r="H32" s="12"/>
      <c r="I32" s="12"/>
      <c r="J32" s="12"/>
      <c r="K32" s="12"/>
      <c r="L32" s="13"/>
    </row>
    <row r="33" spans="1:12" x14ac:dyDescent="0.25">
      <c r="A33" s="532"/>
      <c r="B33" s="532"/>
      <c r="C33" s="689"/>
      <c r="D33" s="11" t="s">
        <v>40</v>
      </c>
      <c r="E33" s="12" t="s">
        <v>41</v>
      </c>
      <c r="F33" s="12"/>
      <c r="G33" s="12"/>
      <c r="H33" s="12"/>
      <c r="I33" s="12"/>
      <c r="J33" s="12"/>
      <c r="K33" s="12"/>
      <c r="L33" s="13"/>
    </row>
    <row r="34" spans="1:12" x14ac:dyDescent="0.25">
      <c r="A34" s="532"/>
      <c r="B34" s="532"/>
      <c r="C34" s="689"/>
      <c r="D34" s="11" t="s">
        <v>42</v>
      </c>
      <c r="E34" s="12" t="s">
        <v>48</v>
      </c>
      <c r="F34" s="12"/>
      <c r="G34" s="12"/>
      <c r="H34" s="12"/>
      <c r="I34" s="12"/>
      <c r="J34" s="12"/>
      <c r="K34" s="12"/>
      <c r="L34" s="13"/>
    </row>
    <row r="35" spans="1:12" x14ac:dyDescent="0.25">
      <c r="A35" s="532"/>
      <c r="B35" s="532"/>
      <c r="C35" s="689"/>
      <c r="D35" s="11" t="s">
        <v>49</v>
      </c>
      <c r="E35" s="12"/>
      <c r="F35" s="12"/>
      <c r="G35" s="12"/>
      <c r="H35" s="12"/>
      <c r="I35" s="12"/>
      <c r="J35" s="12"/>
      <c r="K35" s="12"/>
      <c r="L35" s="13"/>
    </row>
    <row r="36" spans="1:12" x14ac:dyDescent="0.25">
      <c r="A36" s="532"/>
      <c r="B36" s="532"/>
      <c r="C36" s="689"/>
      <c r="D36" s="11" t="s">
        <v>32</v>
      </c>
      <c r="E36" s="12" t="s">
        <v>33</v>
      </c>
      <c r="F36" s="12"/>
      <c r="G36" s="12"/>
      <c r="H36" s="12"/>
      <c r="I36" s="12"/>
      <c r="J36" s="12"/>
      <c r="K36" s="12"/>
      <c r="L36" s="13"/>
    </row>
    <row r="37" spans="1:12" x14ac:dyDescent="0.25">
      <c r="A37" s="532"/>
      <c r="B37" s="532"/>
      <c r="C37" s="689"/>
      <c r="D37" s="11" t="s">
        <v>43</v>
      </c>
      <c r="E37" s="12" t="s">
        <v>44</v>
      </c>
      <c r="F37" s="12"/>
      <c r="G37" s="12"/>
      <c r="H37" s="12"/>
      <c r="I37" s="12"/>
      <c r="J37" s="12"/>
      <c r="K37" s="12"/>
      <c r="L37" s="13"/>
    </row>
    <row r="38" spans="1:12" x14ac:dyDescent="0.25">
      <c r="A38" s="532"/>
      <c r="B38" s="532"/>
      <c r="C38" s="689"/>
      <c r="D38" s="11" t="s">
        <v>45</v>
      </c>
      <c r="E38" s="12" t="s">
        <v>35</v>
      </c>
      <c r="F38" s="12"/>
      <c r="G38" s="12"/>
      <c r="H38" s="12"/>
      <c r="I38" s="12"/>
      <c r="J38" s="12"/>
      <c r="K38" s="12"/>
      <c r="L38" s="13"/>
    </row>
    <row r="39" spans="1:12" x14ac:dyDescent="0.25">
      <c r="A39" s="532"/>
      <c r="B39" s="532"/>
      <c r="C39" s="689"/>
      <c r="D39" s="11" t="s">
        <v>46</v>
      </c>
      <c r="E39" s="12" t="s">
        <v>37</v>
      </c>
      <c r="F39" s="12"/>
      <c r="G39" s="12"/>
      <c r="H39" s="12"/>
      <c r="I39" s="12"/>
      <c r="J39" s="12"/>
      <c r="K39" s="12"/>
      <c r="L39" s="13"/>
    </row>
    <row r="40" spans="1:12" x14ac:dyDescent="0.25">
      <c r="A40" s="532"/>
      <c r="B40" s="532"/>
      <c r="C40" s="689"/>
      <c r="D40" s="11" t="s">
        <v>47</v>
      </c>
      <c r="E40" s="12" t="s">
        <v>39</v>
      </c>
      <c r="F40" s="12"/>
      <c r="G40" s="12"/>
      <c r="H40" s="12"/>
      <c r="I40" s="12"/>
      <c r="J40" s="12"/>
      <c r="K40" s="12"/>
      <c r="L40" s="13"/>
    </row>
    <row r="41" spans="1:12" ht="15.75" thickBot="1" x14ac:dyDescent="0.3">
      <c r="A41" s="532"/>
      <c r="B41" s="532"/>
      <c r="C41" s="689"/>
      <c r="D41" s="11"/>
      <c r="E41" s="12"/>
      <c r="F41" s="12"/>
      <c r="G41" s="12"/>
      <c r="H41" s="12"/>
      <c r="I41" s="12"/>
      <c r="J41" s="12"/>
      <c r="K41" s="12"/>
      <c r="L41" s="13"/>
    </row>
    <row r="42" spans="1:12" x14ac:dyDescent="0.25">
      <c r="A42" s="532"/>
      <c r="B42" s="532"/>
      <c r="C42" s="688" t="s">
        <v>19</v>
      </c>
      <c r="D42" s="522" t="s">
        <v>55</v>
      </c>
      <c r="E42" s="523"/>
      <c r="F42" s="523"/>
      <c r="G42" s="523"/>
      <c r="H42" s="523"/>
      <c r="I42" s="523"/>
      <c r="J42" s="9"/>
      <c r="K42" s="9"/>
      <c r="L42" s="10"/>
    </row>
    <row r="43" spans="1:12" x14ac:dyDescent="0.25">
      <c r="A43" s="532"/>
      <c r="B43" s="532"/>
      <c r="C43" s="689"/>
      <c r="D43" s="525"/>
      <c r="E43" s="526"/>
      <c r="F43" s="526"/>
      <c r="G43" s="526"/>
      <c r="H43" s="526"/>
      <c r="I43" s="526"/>
      <c r="J43" s="12"/>
      <c r="K43" s="12"/>
      <c r="L43" s="13"/>
    </row>
    <row r="44" spans="1:12" x14ac:dyDescent="0.25">
      <c r="A44" s="532"/>
      <c r="B44" s="532"/>
      <c r="C44" s="689"/>
      <c r="D44" s="525"/>
      <c r="E44" s="526"/>
      <c r="F44" s="526"/>
      <c r="G44" s="526"/>
      <c r="H44" s="526"/>
      <c r="I44" s="526"/>
      <c r="J44" s="12"/>
      <c r="K44" s="12"/>
      <c r="L44" s="13"/>
    </row>
    <row r="45" spans="1:12" x14ac:dyDescent="0.25">
      <c r="A45" s="532"/>
      <c r="B45" s="532"/>
      <c r="C45" s="689"/>
      <c r="D45" s="525"/>
      <c r="E45" s="526"/>
      <c r="F45" s="526"/>
      <c r="G45" s="526"/>
      <c r="H45" s="526"/>
      <c r="I45" s="526"/>
      <c r="J45" s="12"/>
      <c r="K45" s="12"/>
      <c r="L45" s="13"/>
    </row>
    <row r="46" spans="1:12" ht="15.75" thickBot="1" x14ac:dyDescent="0.3">
      <c r="A46" s="532"/>
      <c r="B46" s="532"/>
      <c r="C46" s="693"/>
      <c r="D46" s="528"/>
      <c r="E46" s="529"/>
      <c r="F46" s="529"/>
      <c r="G46" s="529"/>
      <c r="H46" s="529"/>
      <c r="I46" s="529"/>
      <c r="J46" s="14"/>
      <c r="K46" s="14"/>
      <c r="L46" s="15"/>
    </row>
    <row r="47" spans="1:12" x14ac:dyDescent="0.25">
      <c r="A47" s="532"/>
      <c r="B47" s="532"/>
      <c r="C47" s="29" t="s">
        <v>15</v>
      </c>
      <c r="D47" s="21">
        <v>43120</v>
      </c>
      <c r="E47" s="22">
        <f>D47/D48</f>
        <v>0.14150417096014123</v>
      </c>
      <c r="F47" s="694" t="s">
        <v>23</v>
      </c>
      <c r="G47" s="695"/>
      <c r="H47" s="696"/>
      <c r="I47" s="696"/>
      <c r="J47" s="696"/>
      <c r="K47" s="696"/>
      <c r="L47" s="697"/>
    </row>
    <row r="48" spans="1:12" ht="15.75" thickBot="1" x14ac:dyDescent="0.3">
      <c r="A48" s="532"/>
      <c r="B48" s="532"/>
      <c r="C48" s="30" t="s">
        <v>16</v>
      </c>
      <c r="D48" s="16">
        <v>304726</v>
      </c>
      <c r="E48" s="1"/>
      <c r="F48" s="698"/>
      <c r="G48" s="699"/>
      <c r="H48" s="699"/>
      <c r="I48" s="699"/>
      <c r="J48" s="699"/>
      <c r="K48" s="699"/>
      <c r="L48" s="700"/>
    </row>
    <row r="49" spans="1:12" x14ac:dyDescent="0.25">
      <c r="A49" s="532"/>
      <c r="B49" s="532"/>
      <c r="C49" s="31" t="s">
        <v>17</v>
      </c>
      <c r="D49" s="38" t="s">
        <v>56</v>
      </c>
      <c r="E49" s="701" t="s">
        <v>57</v>
      </c>
      <c r="F49" s="702"/>
      <c r="G49" s="703"/>
      <c r="H49" s="33"/>
      <c r="I49" s="33"/>
      <c r="J49" s="33"/>
      <c r="K49" s="33"/>
      <c r="L49" s="34"/>
    </row>
    <row r="50" spans="1:12" ht="15.75" thickBot="1" x14ac:dyDescent="0.3">
      <c r="A50" s="533"/>
      <c r="B50" s="533"/>
      <c r="C50" s="32" t="s">
        <v>18</v>
      </c>
      <c r="D50" s="27">
        <v>86.9</v>
      </c>
      <c r="E50" s="704"/>
      <c r="F50" s="705"/>
      <c r="G50" s="706"/>
      <c r="H50" s="35"/>
      <c r="I50" s="35"/>
      <c r="J50" s="35"/>
      <c r="K50" s="35"/>
      <c r="L50" s="36"/>
    </row>
  </sheetData>
  <mergeCells count="14">
    <mergeCell ref="E49:G50"/>
    <mergeCell ref="A4:A50"/>
    <mergeCell ref="A1:L2"/>
    <mergeCell ref="C11:L11"/>
    <mergeCell ref="D12:L12"/>
    <mergeCell ref="C13:C27"/>
    <mergeCell ref="B4:B50"/>
    <mergeCell ref="C28:C41"/>
    <mergeCell ref="C42:C46"/>
    <mergeCell ref="C8:L8"/>
    <mergeCell ref="E9:L9"/>
    <mergeCell ref="E10:L10"/>
    <mergeCell ref="F47:L48"/>
    <mergeCell ref="D42:I46"/>
  </mergeCells>
  <hyperlinks>
    <hyperlink ref="E49" r:id="rId1" xr:uid="{72E2D23F-4558-42DE-8876-AF7F6DC7D4A6}"/>
  </hyperlinks>
  <printOptions horizontalCentered="1" verticalCentered="1"/>
  <pageMargins left="0.2" right="0.2" top="0.5" bottom="0.5" header="0.3" footer="0.3"/>
  <pageSetup scale="59" orientation="landscape"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BD1D4-6496-45C7-851C-63EF2C9B31B8}">
  <dimension ref="A1:L29"/>
  <sheetViews>
    <sheetView workbookViewId="0">
      <selection activeCell="M9" sqref="M9"/>
    </sheetView>
  </sheetViews>
  <sheetFormatPr defaultRowHeight="15" x14ac:dyDescent="0.25"/>
  <cols>
    <col min="3" max="3" width="23.85546875" bestFit="1" customWidth="1"/>
    <col min="4" max="4" width="29.85546875" customWidth="1"/>
    <col min="5" max="5" width="16.85546875" bestFit="1" customWidth="1"/>
    <col min="6" max="6" width="23.140625" bestFit="1" customWidth="1"/>
    <col min="7" max="7" width="22.85546875" bestFit="1" customWidth="1"/>
    <col min="8" max="8" width="21.28515625" bestFit="1" customWidth="1"/>
    <col min="9" max="9" width="17.5703125" bestFit="1" customWidth="1"/>
    <col min="10" max="10" width="41.85546875" bestFit="1"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408" t="s">
        <v>470</v>
      </c>
      <c r="B4" s="408">
        <v>1</v>
      </c>
      <c r="C4" s="58" t="s">
        <v>471</v>
      </c>
      <c r="D4" s="113" t="s">
        <v>30</v>
      </c>
      <c r="E4" s="113">
        <v>29</v>
      </c>
      <c r="F4" s="113"/>
      <c r="G4" s="113"/>
      <c r="H4" s="113">
        <v>33.950000000000003</v>
      </c>
      <c r="I4" s="113">
        <v>840</v>
      </c>
      <c r="J4" s="114">
        <v>10080</v>
      </c>
      <c r="K4" s="114">
        <f>J4/2088</f>
        <v>4.8275862068965516</v>
      </c>
      <c r="L4" s="204"/>
    </row>
    <row r="5" spans="1:12" x14ac:dyDescent="0.25">
      <c r="A5" s="409"/>
      <c r="B5" s="409"/>
      <c r="C5" s="62" t="s">
        <v>59</v>
      </c>
      <c r="D5" s="115" t="s">
        <v>30</v>
      </c>
      <c r="E5" s="115">
        <v>6</v>
      </c>
      <c r="F5" s="115"/>
      <c r="G5" s="115"/>
      <c r="H5" s="115">
        <v>30.02</v>
      </c>
      <c r="I5" s="115">
        <v>840</v>
      </c>
      <c r="J5" s="205">
        <v>10080</v>
      </c>
      <c r="K5" s="205">
        <f t="shared" ref="K5:K7" si="0">J5/2088</f>
        <v>4.8275862068965516</v>
      </c>
      <c r="L5" s="206"/>
    </row>
    <row r="6" spans="1:12" x14ac:dyDescent="0.25">
      <c r="A6" s="409"/>
      <c r="B6" s="409"/>
      <c r="C6" s="62" t="s">
        <v>61</v>
      </c>
      <c r="D6" s="115" t="s">
        <v>30</v>
      </c>
      <c r="E6" s="115">
        <v>23</v>
      </c>
      <c r="F6" s="115"/>
      <c r="G6" s="115"/>
      <c r="H6" s="115">
        <v>36.47</v>
      </c>
      <c r="I6" s="115">
        <v>840</v>
      </c>
      <c r="J6" s="205">
        <v>10080</v>
      </c>
      <c r="K6" s="205">
        <f t="shared" si="0"/>
        <v>4.8275862068965516</v>
      </c>
      <c r="L6" s="206"/>
    </row>
    <row r="7" spans="1:12" ht="15.75" thickBot="1" x14ac:dyDescent="0.3">
      <c r="A7" s="409"/>
      <c r="B7" s="409"/>
      <c r="C7" s="62" t="s">
        <v>29</v>
      </c>
      <c r="D7" s="115" t="s">
        <v>30</v>
      </c>
      <c r="E7" s="115">
        <v>31</v>
      </c>
      <c r="F7" s="115"/>
      <c r="G7" s="115"/>
      <c r="H7" s="115">
        <v>41.15</v>
      </c>
      <c r="I7" s="115">
        <v>840</v>
      </c>
      <c r="J7" s="205">
        <v>10080</v>
      </c>
      <c r="K7" s="205">
        <f t="shared" si="0"/>
        <v>4.8275862068965516</v>
      </c>
      <c r="L7" s="206"/>
    </row>
    <row r="8" spans="1:12" x14ac:dyDescent="0.25">
      <c r="A8" s="409"/>
      <c r="B8" s="409"/>
      <c r="C8" s="390" t="s">
        <v>20</v>
      </c>
      <c r="D8" s="390"/>
      <c r="E8" s="390"/>
      <c r="F8" s="390"/>
      <c r="G8" s="390"/>
      <c r="H8" s="390"/>
      <c r="I8" s="390"/>
      <c r="J8" s="390"/>
      <c r="K8" s="390"/>
      <c r="L8" s="391"/>
    </row>
    <row r="9" spans="1:12" x14ac:dyDescent="0.25">
      <c r="A9" s="409"/>
      <c r="B9" s="409"/>
      <c r="C9" s="62" t="s">
        <v>21</v>
      </c>
      <c r="D9" s="66">
        <v>75</v>
      </c>
      <c r="E9" s="392" t="s">
        <v>26</v>
      </c>
      <c r="F9" s="393"/>
      <c r="G9" s="393"/>
      <c r="H9" s="393"/>
      <c r="I9" s="393"/>
      <c r="J9" s="393"/>
      <c r="K9" s="393"/>
      <c r="L9" s="394"/>
    </row>
    <row r="10" spans="1:12" ht="15.75" thickBot="1" x14ac:dyDescent="0.3">
      <c r="A10" s="409"/>
      <c r="B10" s="409"/>
      <c r="C10" s="67" t="s">
        <v>22</v>
      </c>
      <c r="D10" s="68">
        <v>0.57499999999999996</v>
      </c>
      <c r="E10" s="395" t="s">
        <v>25</v>
      </c>
      <c r="F10" s="396"/>
      <c r="G10" s="396"/>
      <c r="H10" s="396"/>
      <c r="I10" s="396"/>
      <c r="J10" s="396"/>
      <c r="K10" s="396"/>
      <c r="L10" s="397"/>
    </row>
    <row r="11" spans="1:12" ht="15.75" thickBot="1" x14ac:dyDescent="0.3">
      <c r="A11" s="409"/>
      <c r="B11" s="409"/>
      <c r="C11" s="398" t="s">
        <v>11</v>
      </c>
      <c r="D11" s="398"/>
      <c r="E11" s="398"/>
      <c r="F11" s="398"/>
      <c r="G11" s="398"/>
      <c r="H11" s="398"/>
      <c r="I11" s="398"/>
      <c r="J11" s="398"/>
      <c r="K11" s="398"/>
      <c r="L11" s="399"/>
    </row>
    <row r="12" spans="1:12" ht="15.75" thickBot="1" x14ac:dyDescent="0.3">
      <c r="A12" s="409"/>
      <c r="B12" s="409"/>
      <c r="C12" s="69" t="s">
        <v>12</v>
      </c>
      <c r="D12" s="400" t="s">
        <v>472</v>
      </c>
      <c r="E12" s="401"/>
      <c r="F12" s="401"/>
      <c r="G12" s="401"/>
      <c r="H12" s="401"/>
      <c r="I12" s="401"/>
      <c r="J12" s="401"/>
      <c r="K12" s="401"/>
      <c r="L12" s="402"/>
    </row>
    <row r="13" spans="1:12" x14ac:dyDescent="0.25">
      <c r="A13" s="409"/>
      <c r="B13" s="409"/>
      <c r="C13" s="365" t="s">
        <v>13</v>
      </c>
      <c r="D13" s="70" t="s">
        <v>473</v>
      </c>
      <c r="E13" s="71"/>
      <c r="F13" s="71"/>
      <c r="G13" s="71"/>
      <c r="H13" s="71"/>
      <c r="I13" s="71"/>
      <c r="J13" s="71"/>
      <c r="K13" s="71"/>
      <c r="L13" s="72"/>
    </row>
    <row r="14" spans="1:12" x14ac:dyDescent="0.25">
      <c r="A14" s="409"/>
      <c r="B14" s="409"/>
      <c r="C14" s="366"/>
      <c r="D14" s="73" t="s">
        <v>474</v>
      </c>
      <c r="E14" s="74"/>
      <c r="F14" s="74"/>
      <c r="G14" s="74"/>
      <c r="H14" s="74"/>
      <c r="I14" s="74"/>
      <c r="J14" s="74"/>
      <c r="K14" s="74"/>
      <c r="L14" s="75"/>
    </row>
    <row r="15" spans="1:12" x14ac:dyDescent="0.25">
      <c r="A15" s="409"/>
      <c r="B15" s="409"/>
      <c r="C15" s="366"/>
      <c r="D15" s="73" t="s">
        <v>475</v>
      </c>
      <c r="E15" s="74"/>
      <c r="F15" s="74"/>
      <c r="G15" s="74"/>
      <c r="H15" s="74"/>
      <c r="I15" s="74"/>
      <c r="J15" s="74"/>
      <c r="K15" s="74"/>
      <c r="L15" s="75"/>
    </row>
    <row r="16" spans="1:12" ht="15.75" thickBot="1" x14ac:dyDescent="0.3">
      <c r="A16" s="409"/>
      <c r="B16" s="409"/>
      <c r="C16" s="367"/>
      <c r="D16" s="76" t="s">
        <v>476</v>
      </c>
      <c r="E16" s="77"/>
      <c r="F16" s="77"/>
      <c r="G16" s="77"/>
      <c r="H16" s="77"/>
      <c r="I16" s="77"/>
      <c r="J16" s="77"/>
      <c r="K16" s="77"/>
      <c r="L16" s="78"/>
    </row>
    <row r="17" spans="1:12" x14ac:dyDescent="0.25">
      <c r="A17" s="409"/>
      <c r="B17" s="409"/>
      <c r="C17" s="365" t="s">
        <v>14</v>
      </c>
      <c r="D17" s="70" t="s">
        <v>432</v>
      </c>
      <c r="E17" s="71"/>
      <c r="F17" s="71"/>
      <c r="G17" s="71"/>
      <c r="H17" s="71"/>
      <c r="I17" s="71"/>
      <c r="J17" s="71"/>
      <c r="K17" s="71"/>
      <c r="L17" s="72"/>
    </row>
    <row r="18" spans="1:12" x14ac:dyDescent="0.25">
      <c r="A18" s="409"/>
      <c r="B18" s="409"/>
      <c r="C18" s="366"/>
      <c r="D18" s="73"/>
      <c r="E18" s="74"/>
      <c r="F18" s="74"/>
      <c r="G18" s="74"/>
      <c r="H18" s="74"/>
      <c r="I18" s="74"/>
      <c r="J18" s="74"/>
      <c r="K18" s="74"/>
      <c r="L18" s="75"/>
    </row>
    <row r="19" spans="1:12" x14ac:dyDescent="0.25">
      <c r="A19" s="409"/>
      <c r="B19" s="409"/>
      <c r="C19" s="366"/>
      <c r="D19" s="73"/>
      <c r="E19" s="74"/>
      <c r="F19" s="74"/>
      <c r="G19" s="74"/>
      <c r="H19" s="74"/>
      <c r="I19" s="74"/>
      <c r="J19" s="74"/>
      <c r="K19" s="74"/>
      <c r="L19" s="75"/>
    </row>
    <row r="20" spans="1:12" x14ac:dyDescent="0.25">
      <c r="A20" s="409"/>
      <c r="B20" s="409"/>
      <c r="C20" s="366"/>
      <c r="D20" s="73"/>
      <c r="E20" s="74"/>
      <c r="F20" s="74"/>
      <c r="G20" s="74"/>
      <c r="H20" s="74"/>
      <c r="I20" s="74"/>
      <c r="J20" s="74"/>
      <c r="K20" s="74"/>
      <c r="L20" s="75"/>
    </row>
    <row r="21" spans="1:12" ht="15.75" thickBot="1" x14ac:dyDescent="0.3">
      <c r="A21" s="409"/>
      <c r="B21" s="409"/>
      <c r="C21" s="366"/>
      <c r="D21" s="73"/>
      <c r="E21" s="74"/>
      <c r="F21" s="74"/>
      <c r="G21" s="74"/>
      <c r="H21" s="74"/>
      <c r="I21" s="74"/>
      <c r="J21" s="74"/>
      <c r="K21" s="74"/>
      <c r="L21" s="75"/>
    </row>
    <row r="22" spans="1:12" x14ac:dyDescent="0.25">
      <c r="A22" s="409"/>
      <c r="B22" s="409"/>
      <c r="C22" s="365" t="s">
        <v>19</v>
      </c>
      <c r="D22" s="70" t="s">
        <v>477</v>
      </c>
      <c r="E22" s="71"/>
      <c r="F22" s="71"/>
      <c r="G22" s="71"/>
      <c r="H22" s="71"/>
      <c r="I22" s="71"/>
      <c r="J22" s="71"/>
      <c r="K22" s="71"/>
      <c r="L22" s="72"/>
    </row>
    <row r="23" spans="1:12" x14ac:dyDescent="0.25">
      <c r="A23" s="409"/>
      <c r="B23" s="409"/>
      <c r="C23" s="366"/>
      <c r="D23" s="73" t="s">
        <v>478</v>
      </c>
      <c r="E23" s="74"/>
      <c r="F23" s="74"/>
      <c r="G23" s="74"/>
      <c r="H23" s="74"/>
      <c r="I23" s="74"/>
      <c r="J23" s="74"/>
      <c r="K23" s="74"/>
      <c r="L23" s="75"/>
    </row>
    <row r="24" spans="1:12" x14ac:dyDescent="0.25">
      <c r="A24" s="409"/>
      <c r="B24" s="409"/>
      <c r="C24" s="366"/>
      <c r="D24" s="73"/>
      <c r="E24" s="74"/>
      <c r="F24" s="74"/>
      <c r="G24" s="74"/>
      <c r="H24" s="74"/>
      <c r="I24" s="74"/>
      <c r="J24" s="74"/>
      <c r="K24" s="74"/>
      <c r="L24" s="75"/>
    </row>
    <row r="25" spans="1:12" ht="15.75" thickBot="1" x14ac:dyDescent="0.3">
      <c r="A25" s="409"/>
      <c r="B25" s="409"/>
      <c r="C25" s="367"/>
      <c r="D25" s="76"/>
      <c r="E25" s="77"/>
      <c r="F25" s="77"/>
      <c r="G25" s="77"/>
      <c r="H25" s="77"/>
      <c r="I25" s="77"/>
      <c r="J25" s="77"/>
      <c r="K25" s="77"/>
      <c r="L25" s="78"/>
    </row>
    <row r="26" spans="1:12" x14ac:dyDescent="0.25">
      <c r="A26" s="409"/>
      <c r="B26" s="409"/>
      <c r="C26" s="79" t="s">
        <v>15</v>
      </c>
      <c r="D26" s="80">
        <v>122250</v>
      </c>
      <c r="E26" s="81">
        <f>D26/D27</f>
        <v>8.2892258371609559E-2</v>
      </c>
      <c r="F26" s="368" t="s">
        <v>23</v>
      </c>
      <c r="G26" s="369"/>
      <c r="H26" s="370"/>
      <c r="I26" s="370"/>
      <c r="J26" s="370"/>
      <c r="K26" s="370"/>
      <c r="L26" s="371"/>
    </row>
    <row r="27" spans="1:12" ht="15.75" thickBot="1" x14ac:dyDescent="0.3">
      <c r="A27" s="409"/>
      <c r="B27" s="409"/>
      <c r="C27" s="82" t="s">
        <v>16</v>
      </c>
      <c r="D27" s="83">
        <v>1474806</v>
      </c>
      <c r="E27" s="84"/>
      <c r="F27" s="372"/>
      <c r="G27" s="373"/>
      <c r="H27" s="373"/>
      <c r="I27" s="373"/>
      <c r="J27" s="373"/>
      <c r="K27" s="373"/>
      <c r="L27" s="374"/>
    </row>
    <row r="28" spans="1:12" x14ac:dyDescent="0.25">
      <c r="A28" s="409"/>
      <c r="B28" s="409"/>
      <c r="C28" s="85" t="s">
        <v>17</v>
      </c>
      <c r="D28" s="111">
        <v>7138</v>
      </c>
      <c r="E28" s="375" t="s">
        <v>479</v>
      </c>
      <c r="F28" s="376"/>
      <c r="G28" s="376"/>
      <c r="H28" s="376"/>
      <c r="I28" s="376"/>
      <c r="J28" s="376"/>
      <c r="K28" s="376"/>
      <c r="L28" s="377"/>
    </row>
    <row r="29" spans="1:12" ht="15.75" thickBot="1" x14ac:dyDescent="0.3">
      <c r="A29" s="410"/>
      <c r="B29" s="410"/>
      <c r="C29" s="87" t="s">
        <v>18</v>
      </c>
      <c r="D29" s="88">
        <v>74.7</v>
      </c>
      <c r="E29" s="378"/>
      <c r="F29" s="379"/>
      <c r="G29" s="379"/>
      <c r="H29" s="379"/>
      <c r="I29" s="379"/>
      <c r="J29" s="379"/>
      <c r="K29" s="379"/>
      <c r="L29" s="380"/>
    </row>
  </sheetData>
  <mergeCells count="13">
    <mergeCell ref="C22:C25"/>
    <mergeCell ref="F26:L27"/>
    <mergeCell ref="E28:L29"/>
    <mergeCell ref="A1:L2"/>
    <mergeCell ref="A4:A29"/>
    <mergeCell ref="B4:B29"/>
    <mergeCell ref="C8:L8"/>
    <mergeCell ref="E9:L9"/>
    <mergeCell ref="E10:L10"/>
    <mergeCell ref="C11:L11"/>
    <mergeCell ref="D12:L12"/>
    <mergeCell ref="C13:C16"/>
    <mergeCell ref="C17:C21"/>
  </mergeCells>
  <hyperlinks>
    <hyperlink ref="E28" r:id="rId1" xr:uid="{EF218428-BA5B-4DD3-9F4E-977E5029E0D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9409E-5124-476B-8DB9-9799BD0FF043}">
  <dimension ref="A1:L30"/>
  <sheetViews>
    <sheetView workbookViewId="0">
      <selection activeCell="M8" sqref="M8"/>
    </sheetView>
  </sheetViews>
  <sheetFormatPr defaultRowHeight="15" x14ac:dyDescent="0.25"/>
  <cols>
    <col min="3" max="3" width="23.85546875" bestFit="1" customWidth="1"/>
    <col min="4" max="4" width="12.42578125" customWidth="1"/>
    <col min="7" max="7" width="22.85546875" bestFit="1" customWidth="1"/>
    <col min="8" max="8" width="21.28515625" bestFit="1" customWidth="1"/>
    <col min="9" max="9" width="79.140625" customWidth="1"/>
  </cols>
  <sheetData>
    <row r="1" spans="1:12"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930" t="s">
        <v>253</v>
      </c>
      <c r="B4" s="930">
        <v>7</v>
      </c>
      <c r="C4" s="24" t="s">
        <v>29</v>
      </c>
      <c r="D4" s="2" t="s">
        <v>30</v>
      </c>
      <c r="E4" s="2">
        <v>32</v>
      </c>
      <c r="F4" s="2"/>
      <c r="G4" s="2" t="s">
        <v>254</v>
      </c>
      <c r="H4" s="2"/>
      <c r="I4" s="933" t="s">
        <v>255</v>
      </c>
      <c r="J4" s="3"/>
      <c r="K4" s="3">
        <f>J4/2088</f>
        <v>0</v>
      </c>
      <c r="L4" s="4"/>
    </row>
    <row r="5" spans="1:12" x14ac:dyDescent="0.25">
      <c r="A5" s="931"/>
      <c r="B5" s="931"/>
      <c r="C5" s="25" t="s">
        <v>256</v>
      </c>
      <c r="D5" s="5" t="s">
        <v>30</v>
      </c>
      <c r="E5" s="5">
        <v>4</v>
      </c>
      <c r="F5" s="5"/>
      <c r="G5" s="5" t="s">
        <v>257</v>
      </c>
      <c r="H5" s="5"/>
      <c r="I5" s="934"/>
      <c r="J5" s="6"/>
      <c r="K5" s="6">
        <f t="shared" ref="K5:K8" si="0">J5/2088</f>
        <v>0</v>
      </c>
      <c r="L5" s="7"/>
    </row>
    <row r="6" spans="1:12" x14ac:dyDescent="0.25">
      <c r="A6" s="931"/>
      <c r="B6" s="931"/>
      <c r="C6" s="25" t="s">
        <v>258</v>
      </c>
      <c r="D6" s="5" t="s">
        <v>30</v>
      </c>
      <c r="E6" s="5">
        <v>9</v>
      </c>
      <c r="F6" s="5"/>
      <c r="G6" s="5" t="s">
        <v>257</v>
      </c>
      <c r="H6" s="5"/>
      <c r="I6" s="934"/>
      <c r="J6" s="6"/>
      <c r="K6" s="6">
        <f t="shared" si="0"/>
        <v>0</v>
      </c>
      <c r="L6" s="7"/>
    </row>
    <row r="7" spans="1:12" x14ac:dyDescent="0.25">
      <c r="A7" s="931"/>
      <c r="B7" s="931"/>
      <c r="C7" s="25" t="s">
        <v>130</v>
      </c>
      <c r="D7" s="5" t="s">
        <v>30</v>
      </c>
      <c r="E7" s="5">
        <v>5</v>
      </c>
      <c r="F7" s="5"/>
      <c r="G7" s="5" t="s">
        <v>259</v>
      </c>
      <c r="H7" s="5"/>
      <c r="I7" s="935"/>
      <c r="J7" s="6"/>
      <c r="K7" s="6">
        <f t="shared" si="0"/>
        <v>0</v>
      </c>
      <c r="L7" s="7"/>
    </row>
    <row r="8" spans="1:12" ht="15.75" thickBot="1" x14ac:dyDescent="0.3">
      <c r="A8" s="931"/>
      <c r="B8" s="931"/>
      <c r="C8" s="96"/>
      <c r="D8" s="97"/>
      <c r="E8" s="97"/>
      <c r="F8" s="97"/>
      <c r="G8" s="97"/>
      <c r="H8" s="97"/>
      <c r="I8" s="97"/>
      <c r="J8" s="98"/>
      <c r="K8" s="98">
        <f t="shared" si="0"/>
        <v>0</v>
      </c>
      <c r="L8" s="99"/>
    </row>
    <row r="9" spans="1:12" x14ac:dyDescent="0.25">
      <c r="A9" s="931"/>
      <c r="B9" s="931"/>
      <c r="C9" s="455" t="s">
        <v>20</v>
      </c>
      <c r="D9" s="455"/>
      <c r="E9" s="455"/>
      <c r="F9" s="455"/>
      <c r="G9" s="455"/>
      <c r="H9" s="455"/>
      <c r="I9" s="455"/>
      <c r="J9" s="455"/>
      <c r="K9" s="455"/>
      <c r="L9" s="456"/>
    </row>
    <row r="10" spans="1:12" x14ac:dyDescent="0.25">
      <c r="A10" s="931"/>
      <c r="B10" s="931"/>
      <c r="C10" s="25" t="s">
        <v>21</v>
      </c>
      <c r="D10" s="23">
        <v>75</v>
      </c>
      <c r="E10" s="411" t="s">
        <v>26</v>
      </c>
      <c r="F10" s="412"/>
      <c r="G10" s="412"/>
      <c r="H10" s="412"/>
      <c r="I10" s="412"/>
      <c r="J10" s="412"/>
      <c r="K10" s="412"/>
      <c r="L10" s="413"/>
    </row>
    <row r="11" spans="1:12" ht="15.75" thickBot="1" x14ac:dyDescent="0.3">
      <c r="A11" s="931"/>
      <c r="B11" s="931"/>
      <c r="C11" s="26" t="s">
        <v>22</v>
      </c>
      <c r="D11" s="37">
        <v>0.57499999999999996</v>
      </c>
      <c r="E11" s="414" t="s">
        <v>25</v>
      </c>
      <c r="F11" s="415"/>
      <c r="G11" s="415"/>
      <c r="H11" s="415"/>
      <c r="I11" s="415"/>
      <c r="J11" s="415"/>
      <c r="K11" s="415"/>
      <c r="L11" s="416"/>
    </row>
    <row r="12" spans="1:12" ht="15.75" thickBot="1" x14ac:dyDescent="0.3">
      <c r="A12" s="931"/>
      <c r="B12" s="931"/>
      <c r="C12" s="540" t="s">
        <v>11</v>
      </c>
      <c r="D12" s="540"/>
      <c r="E12" s="540"/>
      <c r="F12" s="540"/>
      <c r="G12" s="540"/>
      <c r="H12" s="540"/>
      <c r="I12" s="540"/>
      <c r="J12" s="540"/>
      <c r="K12" s="540"/>
      <c r="L12" s="541"/>
    </row>
    <row r="13" spans="1:12" ht="15.75" thickBot="1" x14ac:dyDescent="0.3">
      <c r="A13" s="931"/>
      <c r="B13" s="931"/>
      <c r="C13" s="44" t="s">
        <v>12</v>
      </c>
      <c r="D13" s="542" t="s">
        <v>260</v>
      </c>
      <c r="E13" s="543"/>
      <c r="F13" s="543"/>
      <c r="G13" s="543"/>
      <c r="H13" s="543"/>
      <c r="I13" s="543"/>
      <c r="J13" s="543"/>
      <c r="K13" s="543"/>
      <c r="L13" s="544"/>
    </row>
    <row r="14" spans="1:12" x14ac:dyDescent="0.25">
      <c r="A14" s="931"/>
      <c r="B14" s="931"/>
      <c r="C14" s="545" t="s">
        <v>13</v>
      </c>
      <c r="D14" s="611" t="s">
        <v>261</v>
      </c>
      <c r="E14" s="612"/>
      <c r="F14" s="612"/>
      <c r="G14" s="612"/>
      <c r="H14" s="612"/>
      <c r="I14" s="612"/>
      <c r="J14" s="612"/>
      <c r="K14" s="612"/>
      <c r="L14" s="545"/>
    </row>
    <row r="15" spans="1:12" x14ac:dyDescent="0.25">
      <c r="A15" s="931"/>
      <c r="B15" s="931"/>
      <c r="C15" s="546"/>
      <c r="D15" s="613"/>
      <c r="E15" s="614"/>
      <c r="F15" s="614"/>
      <c r="G15" s="614"/>
      <c r="H15" s="614"/>
      <c r="I15" s="614"/>
      <c r="J15" s="614"/>
      <c r="K15" s="614"/>
      <c r="L15" s="546"/>
    </row>
    <row r="16" spans="1:12" x14ac:dyDescent="0.25">
      <c r="A16" s="931"/>
      <c r="B16" s="931"/>
      <c r="C16" s="546"/>
      <c r="D16" s="613"/>
      <c r="E16" s="614"/>
      <c r="F16" s="614"/>
      <c r="G16" s="614"/>
      <c r="H16" s="614"/>
      <c r="I16" s="614"/>
      <c r="J16" s="614"/>
      <c r="K16" s="614"/>
      <c r="L16" s="546"/>
    </row>
    <row r="17" spans="1:12" ht="15.75" thickBot="1" x14ac:dyDescent="0.3">
      <c r="A17" s="931"/>
      <c r="B17" s="931"/>
      <c r="C17" s="547"/>
      <c r="D17" s="615"/>
      <c r="E17" s="616"/>
      <c r="F17" s="616"/>
      <c r="G17" s="616"/>
      <c r="H17" s="616"/>
      <c r="I17" s="616"/>
      <c r="J17" s="616"/>
      <c r="K17" s="616"/>
      <c r="L17" s="547"/>
    </row>
    <row r="18" spans="1:12" x14ac:dyDescent="0.25">
      <c r="A18" s="931"/>
      <c r="B18" s="931"/>
      <c r="C18" s="545" t="s">
        <v>14</v>
      </c>
      <c r="D18" s="611" t="s">
        <v>262</v>
      </c>
      <c r="E18" s="612"/>
      <c r="F18" s="612"/>
      <c r="G18" s="612"/>
      <c r="H18" s="612"/>
      <c r="I18" s="612"/>
      <c r="J18" s="612"/>
      <c r="K18" s="612"/>
      <c r="L18" s="545"/>
    </row>
    <row r="19" spans="1:12" x14ac:dyDescent="0.25">
      <c r="A19" s="931"/>
      <c r="B19" s="931"/>
      <c r="C19" s="546"/>
      <c r="D19" s="613"/>
      <c r="E19" s="614"/>
      <c r="F19" s="614"/>
      <c r="G19" s="614"/>
      <c r="H19" s="614"/>
      <c r="I19" s="614"/>
      <c r="J19" s="614"/>
      <c r="K19" s="614"/>
      <c r="L19" s="546"/>
    </row>
    <row r="20" spans="1:12" x14ac:dyDescent="0.25">
      <c r="A20" s="931"/>
      <c r="B20" s="931"/>
      <c r="C20" s="546"/>
      <c r="D20" s="613"/>
      <c r="E20" s="614"/>
      <c r="F20" s="614"/>
      <c r="G20" s="614"/>
      <c r="H20" s="614"/>
      <c r="I20" s="614"/>
      <c r="J20" s="614"/>
      <c r="K20" s="614"/>
      <c r="L20" s="546"/>
    </row>
    <row r="21" spans="1:12" x14ac:dyDescent="0.25">
      <c r="A21" s="931"/>
      <c r="B21" s="931"/>
      <c r="C21" s="546"/>
      <c r="D21" s="613"/>
      <c r="E21" s="614"/>
      <c r="F21" s="614"/>
      <c r="G21" s="614"/>
      <c r="H21" s="614"/>
      <c r="I21" s="614"/>
      <c r="J21" s="614"/>
      <c r="K21" s="614"/>
      <c r="L21" s="546"/>
    </row>
    <row r="22" spans="1:12" ht="15.75" thickBot="1" x14ac:dyDescent="0.3">
      <c r="A22" s="931"/>
      <c r="B22" s="931"/>
      <c r="C22" s="546"/>
      <c r="D22" s="615"/>
      <c r="E22" s="616"/>
      <c r="F22" s="616"/>
      <c r="G22" s="616"/>
      <c r="H22" s="616"/>
      <c r="I22" s="616"/>
      <c r="J22" s="616"/>
      <c r="K22" s="616"/>
      <c r="L22" s="547"/>
    </row>
    <row r="23" spans="1:12" x14ac:dyDescent="0.25">
      <c r="A23" s="931"/>
      <c r="B23" s="931"/>
      <c r="C23" s="545" t="s">
        <v>19</v>
      </c>
      <c r="D23" s="589" t="s">
        <v>263</v>
      </c>
      <c r="E23" s="895"/>
      <c r="F23" s="895"/>
      <c r="G23" s="895"/>
      <c r="H23" s="895"/>
      <c r="I23" s="895"/>
      <c r="J23" s="895"/>
      <c r="K23" s="895"/>
      <c r="L23" s="896"/>
    </row>
    <row r="24" spans="1:12" x14ac:dyDescent="0.25">
      <c r="A24" s="931"/>
      <c r="B24" s="931"/>
      <c r="C24" s="546"/>
      <c r="D24" s="897"/>
      <c r="E24" s="898"/>
      <c r="F24" s="898"/>
      <c r="G24" s="898"/>
      <c r="H24" s="898"/>
      <c r="I24" s="898"/>
      <c r="J24" s="898"/>
      <c r="K24" s="898"/>
      <c r="L24" s="899"/>
    </row>
    <row r="25" spans="1:12" x14ac:dyDescent="0.25">
      <c r="A25" s="931"/>
      <c r="B25" s="931"/>
      <c r="C25" s="546"/>
      <c r="D25" s="897"/>
      <c r="E25" s="898"/>
      <c r="F25" s="898"/>
      <c r="G25" s="898"/>
      <c r="H25" s="898"/>
      <c r="I25" s="898"/>
      <c r="J25" s="898"/>
      <c r="K25" s="898"/>
      <c r="L25" s="899"/>
    </row>
    <row r="26" spans="1:12" ht="15.75" thickBot="1" x14ac:dyDescent="0.3">
      <c r="A26" s="931"/>
      <c r="B26" s="931"/>
      <c r="C26" s="547"/>
      <c r="D26" s="900"/>
      <c r="E26" s="901"/>
      <c r="F26" s="901"/>
      <c r="G26" s="901"/>
      <c r="H26" s="901"/>
      <c r="I26" s="901"/>
      <c r="J26" s="901"/>
      <c r="K26" s="901"/>
      <c r="L26" s="902"/>
    </row>
    <row r="27" spans="1:12" x14ac:dyDescent="0.25">
      <c r="A27" s="931"/>
      <c r="B27" s="931"/>
      <c r="C27" s="45" t="s">
        <v>15</v>
      </c>
      <c r="D27" s="21">
        <v>140000</v>
      </c>
      <c r="E27" s="22">
        <f>D27/D28</f>
        <v>0.25662269864429893</v>
      </c>
      <c r="F27" s="515" t="s">
        <v>23</v>
      </c>
      <c r="G27" s="516"/>
      <c r="H27" s="517"/>
      <c r="I27" s="517"/>
      <c r="J27" s="517"/>
      <c r="K27" s="517"/>
      <c r="L27" s="518"/>
    </row>
    <row r="28" spans="1:12" ht="15.75" thickBot="1" x14ac:dyDescent="0.3">
      <c r="A28" s="931"/>
      <c r="B28" s="931"/>
      <c r="C28" s="46" t="s">
        <v>16</v>
      </c>
      <c r="D28" s="16">
        <v>545548</v>
      </c>
      <c r="E28" s="1"/>
      <c r="F28" s="519"/>
      <c r="G28" s="520"/>
      <c r="H28" s="520"/>
      <c r="I28" s="520"/>
      <c r="J28" s="520"/>
      <c r="K28" s="520"/>
      <c r="L28" s="521"/>
    </row>
    <row r="29" spans="1:12" x14ac:dyDescent="0.25">
      <c r="A29" s="931"/>
      <c r="B29" s="931"/>
      <c r="C29" s="47" t="s">
        <v>17</v>
      </c>
      <c r="D29" s="101">
        <v>52324</v>
      </c>
      <c r="E29" s="548" t="s">
        <v>264</v>
      </c>
      <c r="F29" s="549"/>
      <c r="G29" s="549"/>
      <c r="H29" s="549"/>
      <c r="I29" s="549"/>
      <c r="J29" s="549"/>
      <c r="K29" s="549"/>
      <c r="L29" s="550"/>
    </row>
    <row r="30" spans="1:12" ht="15.75" thickBot="1" x14ac:dyDescent="0.3">
      <c r="A30" s="932"/>
      <c r="B30" s="932"/>
      <c r="C30" s="49" t="s">
        <v>18</v>
      </c>
      <c r="D30" s="27">
        <v>78.3</v>
      </c>
      <c r="E30" s="551"/>
      <c r="F30" s="552"/>
      <c r="G30" s="552"/>
      <c r="H30" s="552"/>
      <c r="I30" s="552"/>
      <c r="J30" s="552"/>
      <c r="K30" s="552"/>
      <c r="L30" s="553"/>
    </row>
  </sheetData>
  <mergeCells count="17">
    <mergeCell ref="C23:C26"/>
    <mergeCell ref="D23:L26"/>
    <mergeCell ref="F27:L28"/>
    <mergeCell ref="A1:L2"/>
    <mergeCell ref="A4:A30"/>
    <mergeCell ref="B4:B30"/>
    <mergeCell ref="I4:I7"/>
    <mergeCell ref="C9:L9"/>
    <mergeCell ref="E10:L10"/>
    <mergeCell ref="E11:L11"/>
    <mergeCell ref="C12:L12"/>
    <mergeCell ref="D13:L13"/>
    <mergeCell ref="C14:C17"/>
    <mergeCell ref="E29:L30"/>
    <mergeCell ref="D14:L17"/>
    <mergeCell ref="C18:C22"/>
    <mergeCell ref="D18:L22"/>
  </mergeCells>
  <hyperlinks>
    <hyperlink ref="E29" r:id="rId1" xr:uid="{DE224170-404F-4C3B-B1E5-816E51A84514}"/>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3CDE-8056-4844-AD27-2F2A54FD4C29}">
  <dimension ref="A1:L32"/>
  <sheetViews>
    <sheetView topLeftCell="B1" workbookViewId="0">
      <selection activeCell="O25" sqref="O25"/>
    </sheetView>
  </sheetViews>
  <sheetFormatPr defaultRowHeight="15" x14ac:dyDescent="0.25"/>
  <cols>
    <col min="3" max="3" width="24.42578125" bestFit="1" customWidth="1"/>
    <col min="4" max="4" width="24.28515625" customWidth="1"/>
    <col min="6" max="6" width="23.140625" bestFit="1" customWidth="1"/>
    <col min="7" max="7" width="22.85546875" bestFit="1" customWidth="1"/>
    <col min="8" max="8" width="21.28515625" bestFit="1" customWidth="1"/>
    <col min="9" max="9" width="25.140625" bestFit="1" customWidth="1"/>
    <col min="10" max="10" width="35.85546875" bestFit="1" customWidth="1"/>
  </cols>
  <sheetData>
    <row r="1" spans="1:12"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94" t="s">
        <v>9</v>
      </c>
      <c r="K3" s="20" t="s">
        <v>10</v>
      </c>
      <c r="L3" s="19" t="s">
        <v>24</v>
      </c>
    </row>
    <row r="4" spans="1:12" x14ac:dyDescent="0.25">
      <c r="A4" s="941" t="s">
        <v>125</v>
      </c>
      <c r="B4" s="531">
        <v>5</v>
      </c>
      <c r="C4" s="24" t="s">
        <v>126</v>
      </c>
      <c r="D4" s="2" t="s">
        <v>30</v>
      </c>
      <c r="E4" s="2">
        <v>7</v>
      </c>
      <c r="F4" s="2" t="s">
        <v>127</v>
      </c>
      <c r="G4" s="2" t="s">
        <v>128</v>
      </c>
      <c r="H4" s="3">
        <v>30.36</v>
      </c>
      <c r="I4" s="95" t="s">
        <v>129</v>
      </c>
      <c r="J4" s="3">
        <v>9216.08</v>
      </c>
      <c r="K4" s="3">
        <f>J4/2088</f>
        <v>4.4138314176245208</v>
      </c>
      <c r="L4" s="4"/>
    </row>
    <row r="5" spans="1:12" x14ac:dyDescent="0.25">
      <c r="A5" s="942"/>
      <c r="B5" s="532"/>
      <c r="C5" s="25" t="s">
        <v>130</v>
      </c>
      <c r="D5" s="2" t="s">
        <v>30</v>
      </c>
      <c r="E5" s="5">
        <v>5.5</v>
      </c>
      <c r="F5" s="5" t="s">
        <v>131</v>
      </c>
      <c r="G5" s="5" t="s">
        <v>132</v>
      </c>
      <c r="H5" s="6">
        <v>24.15</v>
      </c>
      <c r="I5" s="95" t="s">
        <v>129</v>
      </c>
      <c r="J5" s="6">
        <v>11106.4</v>
      </c>
      <c r="K5" s="6">
        <f t="shared" ref="K5:K9" si="0">J5/2088</f>
        <v>5.3191570881226049</v>
      </c>
      <c r="L5" s="7"/>
    </row>
    <row r="6" spans="1:12" x14ac:dyDescent="0.25">
      <c r="A6" s="942"/>
      <c r="B6" s="532"/>
      <c r="C6" s="25" t="s">
        <v>133</v>
      </c>
      <c r="D6" s="2" t="s">
        <v>30</v>
      </c>
      <c r="E6" s="5">
        <v>2.5</v>
      </c>
      <c r="F6" s="5" t="s">
        <v>131</v>
      </c>
      <c r="G6" s="5" t="s">
        <v>132</v>
      </c>
      <c r="H6" s="6">
        <v>24.81</v>
      </c>
      <c r="I6" s="95" t="s">
        <v>134</v>
      </c>
      <c r="J6" s="6">
        <v>18214.400000000001</v>
      </c>
      <c r="K6" s="6">
        <f t="shared" si="0"/>
        <v>8.7233716475095786</v>
      </c>
      <c r="L6" s="7"/>
    </row>
    <row r="7" spans="1:12" x14ac:dyDescent="0.25">
      <c r="A7" s="942"/>
      <c r="B7" s="532"/>
      <c r="C7" s="25" t="s">
        <v>135</v>
      </c>
      <c r="D7" s="2" t="s">
        <v>30</v>
      </c>
      <c r="E7" s="5">
        <v>1.5</v>
      </c>
      <c r="F7" s="5" t="s">
        <v>131</v>
      </c>
      <c r="G7" s="5" t="s">
        <v>132</v>
      </c>
      <c r="H7" s="6">
        <v>23.5</v>
      </c>
      <c r="I7" s="95" t="s">
        <v>129</v>
      </c>
      <c r="J7" s="6">
        <v>9216.08</v>
      </c>
      <c r="K7" s="6">
        <f t="shared" si="0"/>
        <v>4.4138314176245208</v>
      </c>
      <c r="L7" s="7"/>
    </row>
    <row r="8" spans="1:12" x14ac:dyDescent="0.25">
      <c r="A8" s="942"/>
      <c r="B8" s="532"/>
      <c r="C8" s="25" t="s">
        <v>136</v>
      </c>
      <c r="D8" s="2" t="s">
        <v>30</v>
      </c>
      <c r="E8" s="5">
        <v>18</v>
      </c>
      <c r="F8" s="2" t="s">
        <v>127</v>
      </c>
      <c r="G8" s="2" t="s">
        <v>128</v>
      </c>
      <c r="H8" s="6">
        <v>35.729999999999997</v>
      </c>
      <c r="I8" s="95" t="s">
        <v>129</v>
      </c>
      <c r="J8" s="6">
        <v>11106.4</v>
      </c>
      <c r="K8" s="6">
        <f t="shared" si="0"/>
        <v>5.3191570881226049</v>
      </c>
      <c r="L8" s="7"/>
    </row>
    <row r="9" spans="1:12" ht="15.75" thickBot="1" x14ac:dyDescent="0.3">
      <c r="A9" s="942"/>
      <c r="B9" s="532"/>
      <c r="C9" s="96"/>
      <c r="D9" s="97"/>
      <c r="E9" s="97"/>
      <c r="F9" s="97"/>
      <c r="G9" s="97"/>
      <c r="H9" s="97"/>
      <c r="I9" s="97"/>
      <c r="J9" s="98"/>
      <c r="K9" s="98">
        <f t="shared" si="0"/>
        <v>0</v>
      </c>
      <c r="L9" s="99"/>
    </row>
    <row r="10" spans="1:12" x14ac:dyDescent="0.25">
      <c r="A10" s="942"/>
      <c r="B10" s="532"/>
      <c r="C10" s="455" t="s">
        <v>20</v>
      </c>
      <c r="D10" s="455"/>
      <c r="E10" s="455"/>
      <c r="F10" s="455"/>
      <c r="G10" s="455"/>
      <c r="H10" s="455"/>
      <c r="I10" s="455"/>
      <c r="J10" s="455"/>
      <c r="K10" s="455"/>
      <c r="L10" s="456"/>
    </row>
    <row r="11" spans="1:12" x14ac:dyDescent="0.25">
      <c r="A11" s="942"/>
      <c r="B11" s="532"/>
      <c r="C11" s="25" t="s">
        <v>21</v>
      </c>
      <c r="D11" s="23">
        <v>75</v>
      </c>
      <c r="E11" s="411" t="s">
        <v>26</v>
      </c>
      <c r="F11" s="412"/>
      <c r="G11" s="412"/>
      <c r="H11" s="412"/>
      <c r="I11" s="412"/>
      <c r="J11" s="412"/>
      <c r="K11" s="412"/>
      <c r="L11" s="413"/>
    </row>
    <row r="12" spans="1:12" ht="15.75" thickBot="1" x14ac:dyDescent="0.3">
      <c r="A12" s="942"/>
      <c r="B12" s="532"/>
      <c r="C12" s="26" t="s">
        <v>22</v>
      </c>
      <c r="D12" s="37">
        <v>0.57499999999999996</v>
      </c>
      <c r="E12" s="414" t="s">
        <v>25</v>
      </c>
      <c r="F12" s="415"/>
      <c r="G12" s="415"/>
      <c r="H12" s="415"/>
      <c r="I12" s="415"/>
      <c r="J12" s="415"/>
      <c r="K12" s="415"/>
      <c r="L12" s="416"/>
    </row>
    <row r="13" spans="1:12" ht="15.75" thickBot="1" x14ac:dyDescent="0.3">
      <c r="A13" s="942"/>
      <c r="B13" s="532"/>
      <c r="C13" s="540" t="s">
        <v>11</v>
      </c>
      <c r="D13" s="540"/>
      <c r="E13" s="540"/>
      <c r="F13" s="540"/>
      <c r="G13" s="540"/>
      <c r="H13" s="540"/>
      <c r="I13" s="540"/>
      <c r="J13" s="540"/>
      <c r="K13" s="540"/>
      <c r="L13" s="541"/>
    </row>
    <row r="14" spans="1:12" ht="15.75" thickBot="1" x14ac:dyDescent="0.3">
      <c r="A14" s="942"/>
      <c r="B14" s="532"/>
      <c r="C14" s="44" t="s">
        <v>12</v>
      </c>
      <c r="D14" s="542" t="s">
        <v>137</v>
      </c>
      <c r="E14" s="543"/>
      <c r="F14" s="543"/>
      <c r="G14" s="543"/>
      <c r="H14" s="543"/>
      <c r="I14" s="543"/>
      <c r="J14" s="543"/>
      <c r="K14" s="543"/>
      <c r="L14" s="544"/>
    </row>
    <row r="15" spans="1:12" x14ac:dyDescent="0.25">
      <c r="A15" s="942"/>
      <c r="B15" s="532"/>
      <c r="C15" s="545" t="s">
        <v>13</v>
      </c>
      <c r="D15" s="8" t="s">
        <v>138</v>
      </c>
      <c r="E15" s="9" t="s">
        <v>139</v>
      </c>
      <c r="F15" s="9"/>
      <c r="G15" s="9" t="s">
        <v>140</v>
      </c>
      <c r="H15" s="9"/>
      <c r="I15" s="9"/>
      <c r="J15" s="9"/>
      <c r="K15" s="9"/>
      <c r="L15" s="10"/>
    </row>
    <row r="16" spans="1:12" x14ac:dyDescent="0.25">
      <c r="A16" s="942"/>
      <c r="B16" s="532"/>
      <c r="C16" s="546"/>
      <c r="D16" s="11" t="s">
        <v>141</v>
      </c>
      <c r="E16" t="s">
        <v>142</v>
      </c>
      <c r="L16" s="13"/>
    </row>
    <row r="17" spans="1:12" x14ac:dyDescent="0.25">
      <c r="A17" s="942"/>
      <c r="B17" s="532"/>
      <c r="C17" s="546"/>
      <c r="D17" s="11" t="s">
        <v>143</v>
      </c>
      <c r="E17" t="s">
        <v>144</v>
      </c>
      <c r="L17" s="13"/>
    </row>
    <row r="18" spans="1:12" ht="15.75" thickBot="1" x14ac:dyDescent="0.3">
      <c r="A18" s="942"/>
      <c r="B18" s="532"/>
      <c r="C18" s="547"/>
      <c r="D18" s="100"/>
      <c r="E18" s="14"/>
      <c r="F18" s="14"/>
      <c r="G18" s="14"/>
      <c r="H18" s="14"/>
      <c r="I18" s="14"/>
      <c r="J18" s="14"/>
      <c r="K18" s="14"/>
      <c r="L18" s="15"/>
    </row>
    <row r="19" spans="1:12" x14ac:dyDescent="0.25">
      <c r="A19" s="942"/>
      <c r="B19" s="532"/>
      <c r="C19" s="545" t="s">
        <v>14</v>
      </c>
      <c r="D19" s="8" t="s">
        <v>145</v>
      </c>
      <c r="E19" s="9"/>
      <c r="F19" s="9" t="s">
        <v>139</v>
      </c>
      <c r="G19" s="9"/>
      <c r="H19" s="9"/>
      <c r="I19" s="9"/>
      <c r="J19" s="9"/>
      <c r="K19" s="9"/>
      <c r="L19" s="10"/>
    </row>
    <row r="20" spans="1:12" x14ac:dyDescent="0.25">
      <c r="A20" s="942"/>
      <c r="B20" s="532"/>
      <c r="C20" s="546"/>
      <c r="D20" s="11"/>
      <c r="L20" s="13"/>
    </row>
    <row r="21" spans="1:12" x14ac:dyDescent="0.25">
      <c r="A21" s="942"/>
      <c r="B21" s="532"/>
      <c r="C21" s="546"/>
      <c r="D21" s="11"/>
      <c r="L21" s="13"/>
    </row>
    <row r="22" spans="1:12" x14ac:dyDescent="0.25">
      <c r="A22" s="942"/>
      <c r="B22" s="532"/>
      <c r="C22" s="546"/>
      <c r="D22" s="11"/>
      <c r="L22" s="13"/>
    </row>
    <row r="23" spans="1:12" ht="15.75" thickBot="1" x14ac:dyDescent="0.3">
      <c r="A23" s="942"/>
      <c r="B23" s="532"/>
      <c r="C23" s="546"/>
      <c r="D23" s="100"/>
      <c r="E23" s="14"/>
      <c r="F23" s="14"/>
      <c r="G23" s="14"/>
      <c r="H23" s="14"/>
      <c r="I23" s="14"/>
      <c r="J23" s="14"/>
      <c r="K23" s="14"/>
      <c r="L23" s="15"/>
    </row>
    <row r="24" spans="1:12" ht="42" customHeight="1" x14ac:dyDescent="0.25">
      <c r="A24" s="942"/>
      <c r="B24" s="532"/>
      <c r="C24" s="612" t="s">
        <v>19</v>
      </c>
      <c r="D24" s="938" t="s">
        <v>155</v>
      </c>
      <c r="E24" s="939"/>
      <c r="F24" s="939"/>
      <c r="G24" s="939"/>
      <c r="H24" s="939"/>
      <c r="I24" s="939"/>
      <c r="J24" s="939"/>
      <c r="K24" s="939"/>
      <c r="L24" s="940"/>
    </row>
    <row r="25" spans="1:12" x14ac:dyDescent="0.25">
      <c r="A25" s="942"/>
      <c r="B25" s="532"/>
      <c r="C25" s="936"/>
      <c r="D25" s="102" t="s">
        <v>146</v>
      </c>
      <c r="E25" s="104" t="s">
        <v>147</v>
      </c>
      <c r="F25" s="12"/>
      <c r="G25" s="12"/>
      <c r="H25" s="12"/>
      <c r="I25" s="12"/>
      <c r="J25" s="12"/>
      <c r="K25" s="12"/>
      <c r="L25" s="13"/>
    </row>
    <row r="26" spans="1:12" x14ac:dyDescent="0.25">
      <c r="A26" s="942"/>
      <c r="B26" s="532"/>
      <c r="C26" s="936"/>
      <c r="D26" s="102" t="s">
        <v>148</v>
      </c>
      <c r="E26" s="12" t="s">
        <v>149</v>
      </c>
      <c r="F26" s="12"/>
      <c r="G26" s="12"/>
      <c r="H26" s="12"/>
      <c r="I26" s="12"/>
      <c r="J26" s="12"/>
      <c r="K26" s="12"/>
      <c r="L26" s="13"/>
    </row>
    <row r="27" spans="1:12" x14ac:dyDescent="0.25">
      <c r="A27" s="942"/>
      <c r="B27" s="532"/>
      <c r="C27" s="936"/>
      <c r="D27" s="102" t="s">
        <v>150</v>
      </c>
      <c r="E27" s="12" t="s">
        <v>151</v>
      </c>
      <c r="F27" s="12"/>
      <c r="G27" s="12"/>
      <c r="H27" s="12"/>
      <c r="I27" s="12"/>
      <c r="J27" s="12"/>
      <c r="K27" s="12"/>
      <c r="L27" s="13"/>
    </row>
    <row r="28" spans="1:12" ht="15.75" thickBot="1" x14ac:dyDescent="0.3">
      <c r="A28" s="942"/>
      <c r="B28" s="532"/>
      <c r="C28" s="616"/>
      <c r="D28" s="103" t="s">
        <v>152</v>
      </c>
      <c r="E28" s="14" t="s">
        <v>153</v>
      </c>
      <c r="F28" s="14"/>
      <c r="G28" s="14"/>
      <c r="H28" s="14"/>
      <c r="I28" s="14"/>
      <c r="J28" s="14"/>
      <c r="K28" s="14"/>
      <c r="L28" s="15"/>
    </row>
    <row r="29" spans="1:12" x14ac:dyDescent="0.25">
      <c r="A29" s="942"/>
      <c r="B29" s="532"/>
      <c r="C29" s="45" t="s">
        <v>15</v>
      </c>
      <c r="D29" s="21">
        <v>130000</v>
      </c>
      <c r="E29" s="22">
        <f>D29/D30</f>
        <v>0.22413793103448276</v>
      </c>
      <c r="F29" s="607" t="s">
        <v>23</v>
      </c>
      <c r="G29" s="937"/>
      <c r="H29" s="677"/>
      <c r="I29" s="677"/>
      <c r="J29" s="677"/>
      <c r="K29" s="677"/>
      <c r="L29" s="610"/>
    </row>
    <row r="30" spans="1:12" ht="15.75" thickBot="1" x14ac:dyDescent="0.3">
      <c r="A30" s="942"/>
      <c r="B30" s="532"/>
      <c r="C30" s="46" t="s">
        <v>16</v>
      </c>
      <c r="D30" s="16">
        <v>580000</v>
      </c>
      <c r="E30" s="1"/>
      <c r="F30" s="519"/>
      <c r="G30" s="520"/>
      <c r="H30" s="520"/>
      <c r="I30" s="520"/>
      <c r="J30" s="520"/>
      <c r="K30" s="520"/>
      <c r="L30" s="521"/>
    </row>
    <row r="31" spans="1:12" x14ac:dyDescent="0.25">
      <c r="A31" s="942"/>
      <c r="B31" s="532"/>
      <c r="C31" s="47" t="s">
        <v>17</v>
      </c>
      <c r="D31" s="101">
        <v>10269</v>
      </c>
      <c r="E31" s="548" t="s">
        <v>154</v>
      </c>
      <c r="F31" s="549"/>
      <c r="G31" s="549"/>
      <c r="H31" s="549"/>
      <c r="I31" s="549"/>
      <c r="J31" s="549"/>
      <c r="K31" s="549"/>
      <c r="L31" s="550"/>
    </row>
    <row r="32" spans="1:12" ht="15.75" thickBot="1" x14ac:dyDescent="0.3">
      <c r="A32" s="943"/>
      <c r="B32" s="533"/>
      <c r="C32" s="49" t="s">
        <v>18</v>
      </c>
      <c r="D32" s="27">
        <v>86</v>
      </c>
      <c r="E32" s="551"/>
      <c r="F32" s="552"/>
      <c r="G32" s="552"/>
      <c r="H32" s="552"/>
      <c r="I32" s="552"/>
      <c r="J32" s="552"/>
      <c r="K32" s="552"/>
      <c r="L32" s="553"/>
    </row>
  </sheetData>
  <mergeCells count="14">
    <mergeCell ref="C24:C28"/>
    <mergeCell ref="F29:L30"/>
    <mergeCell ref="E31:L32"/>
    <mergeCell ref="D24:L24"/>
    <mergeCell ref="A1:L2"/>
    <mergeCell ref="A4:A32"/>
    <mergeCell ref="B4:B32"/>
    <mergeCell ref="C10:L10"/>
    <mergeCell ref="E11:L11"/>
    <mergeCell ref="E12:L12"/>
    <mergeCell ref="C13:L13"/>
    <mergeCell ref="D14:L14"/>
    <mergeCell ref="C15:C18"/>
    <mergeCell ref="C19:C23"/>
  </mergeCells>
  <hyperlinks>
    <hyperlink ref="E31" r:id="rId1" xr:uid="{47DCF53A-6A00-4E00-8853-CC627663462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86795-A3EC-435B-8932-E9B633464FD5}">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A5FC-5F78-4DD8-A844-F50498AFB3A8}">
  <dimension ref="A1:L36"/>
  <sheetViews>
    <sheetView topLeftCell="A7" workbookViewId="0">
      <selection activeCell="C40" sqref="C40"/>
    </sheetView>
  </sheetViews>
  <sheetFormatPr defaultRowHeight="15" x14ac:dyDescent="0.25"/>
  <cols>
    <col min="1" max="1" width="11.85546875" bestFit="1" customWidth="1"/>
    <col min="3" max="3" width="18" customWidth="1"/>
    <col min="4" max="4" width="11.7109375" customWidth="1"/>
    <col min="6" max="6" width="10.5703125" customWidth="1"/>
    <col min="10" max="10" width="13.85546875" customWidth="1"/>
    <col min="11" max="11" width="11.140625"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s="283" customFormat="1" ht="52.5" customHeight="1" thickBot="1" x14ac:dyDescent="0.3">
      <c r="A3" s="295" t="s">
        <v>1</v>
      </c>
      <c r="B3" s="296" t="s">
        <v>2</v>
      </c>
      <c r="C3" s="296" t="s">
        <v>3</v>
      </c>
      <c r="D3" s="296" t="s">
        <v>4</v>
      </c>
      <c r="E3" s="296" t="s">
        <v>5</v>
      </c>
      <c r="F3" s="296" t="s">
        <v>6</v>
      </c>
      <c r="G3" s="296" t="s">
        <v>27</v>
      </c>
      <c r="H3" s="296" t="s">
        <v>7</v>
      </c>
      <c r="I3" s="296" t="s">
        <v>8</v>
      </c>
      <c r="J3" s="296" t="s">
        <v>9</v>
      </c>
      <c r="K3" s="296" t="s">
        <v>10</v>
      </c>
      <c r="L3" s="297" t="s">
        <v>24</v>
      </c>
    </row>
    <row r="4" spans="1:12" x14ac:dyDescent="0.25">
      <c r="A4" s="497" t="s">
        <v>605</v>
      </c>
      <c r="B4" s="497">
        <v>5</v>
      </c>
      <c r="C4" s="58" t="s">
        <v>606</v>
      </c>
      <c r="D4" s="59" t="s">
        <v>191</v>
      </c>
      <c r="E4" s="59">
        <v>32</v>
      </c>
      <c r="F4" s="293"/>
      <c r="G4" s="59"/>
      <c r="H4" s="60">
        <v>38.58</v>
      </c>
      <c r="I4" s="59"/>
      <c r="J4" s="60">
        <v>10331.040000000001</v>
      </c>
      <c r="K4" s="60">
        <f>J4/2088</f>
        <v>4.9478160919540235</v>
      </c>
      <c r="L4" s="61"/>
    </row>
    <row r="5" spans="1:12" x14ac:dyDescent="0.25">
      <c r="A5" s="498"/>
      <c r="B5" s="498"/>
      <c r="C5" s="62" t="s">
        <v>59</v>
      </c>
      <c r="D5" s="63" t="s">
        <v>191</v>
      </c>
      <c r="E5" s="63">
        <v>30</v>
      </c>
      <c r="F5" s="63"/>
      <c r="G5" s="63"/>
      <c r="H5" s="64">
        <v>34.99</v>
      </c>
      <c r="I5" s="63"/>
      <c r="J5" s="64">
        <v>16096.68</v>
      </c>
      <c r="K5" s="64">
        <f t="shared" ref="K5:K11" si="0">J5/2088</f>
        <v>7.7091379310344825</v>
      </c>
      <c r="L5" s="65"/>
    </row>
    <row r="6" spans="1:12" x14ac:dyDescent="0.25">
      <c r="A6" s="498"/>
      <c r="B6" s="498"/>
      <c r="C6" s="62" t="s">
        <v>607</v>
      </c>
      <c r="D6" s="63" t="s">
        <v>191</v>
      </c>
      <c r="E6" s="63">
        <v>7</v>
      </c>
      <c r="F6" s="63"/>
      <c r="G6" s="63"/>
      <c r="H6" s="64">
        <v>29.8</v>
      </c>
      <c r="I6" s="63"/>
      <c r="J6" s="64">
        <v>10331.040000000001</v>
      </c>
      <c r="K6" s="64">
        <f t="shared" si="0"/>
        <v>4.9478160919540235</v>
      </c>
      <c r="L6" s="65"/>
    </row>
    <row r="7" spans="1:12" x14ac:dyDescent="0.25">
      <c r="A7" s="498"/>
      <c r="B7" s="498"/>
      <c r="C7" s="62" t="s">
        <v>608</v>
      </c>
      <c r="D7" s="63" t="s">
        <v>191</v>
      </c>
      <c r="E7" s="63">
        <v>2</v>
      </c>
      <c r="F7" s="63"/>
      <c r="G7" s="63"/>
      <c r="H7" s="64">
        <v>18.64</v>
      </c>
      <c r="I7" s="63"/>
      <c r="J7" s="64">
        <v>10331.040000000001</v>
      </c>
      <c r="K7" s="64">
        <f t="shared" si="0"/>
        <v>4.9478160919540235</v>
      </c>
      <c r="L7" s="65"/>
    </row>
    <row r="8" spans="1:12" x14ac:dyDescent="0.25">
      <c r="A8" s="498"/>
      <c r="B8" s="498"/>
      <c r="C8" s="62" t="s">
        <v>327</v>
      </c>
      <c r="D8" s="63" t="s">
        <v>191</v>
      </c>
      <c r="E8" s="63">
        <v>4</v>
      </c>
      <c r="F8" s="63"/>
      <c r="G8" s="63"/>
      <c r="H8" s="64">
        <v>21.16</v>
      </c>
      <c r="I8" s="63"/>
      <c r="J8" s="64">
        <v>10331.040000000001</v>
      </c>
      <c r="K8" s="64">
        <f t="shared" si="0"/>
        <v>4.9478160919540235</v>
      </c>
      <c r="L8" s="65"/>
    </row>
    <row r="9" spans="1:12" x14ac:dyDescent="0.25">
      <c r="A9" s="498"/>
      <c r="B9" s="498"/>
      <c r="C9" s="62" t="s">
        <v>609</v>
      </c>
      <c r="D9" s="63" t="s">
        <v>191</v>
      </c>
      <c r="E9" s="63">
        <v>3</v>
      </c>
      <c r="F9" s="63"/>
      <c r="G9" s="63"/>
      <c r="H9" s="64">
        <v>29.8</v>
      </c>
      <c r="I9" s="63"/>
      <c r="J9" s="64">
        <v>10331.040000000001</v>
      </c>
      <c r="K9" s="64">
        <f t="shared" si="0"/>
        <v>4.9478160919540235</v>
      </c>
      <c r="L9" s="65"/>
    </row>
    <row r="10" spans="1:12" x14ac:dyDescent="0.25">
      <c r="A10" s="498"/>
      <c r="B10" s="498"/>
      <c r="C10" s="62" t="s">
        <v>610</v>
      </c>
      <c r="D10" s="63" t="s">
        <v>191</v>
      </c>
      <c r="E10" s="63">
        <v>0</v>
      </c>
      <c r="F10" s="63"/>
      <c r="G10" s="63"/>
      <c r="H10" s="64">
        <v>17.920000000000002</v>
      </c>
      <c r="I10" s="63"/>
      <c r="J10" s="64">
        <v>10331.040000000001</v>
      </c>
      <c r="K10" s="64">
        <f t="shared" si="0"/>
        <v>4.9478160919540235</v>
      </c>
      <c r="L10" s="65"/>
    </row>
    <row r="11" spans="1:12" ht="15.75" thickBot="1" x14ac:dyDescent="0.3">
      <c r="A11" s="498"/>
      <c r="B11" s="498"/>
      <c r="C11" s="62" t="s">
        <v>611</v>
      </c>
      <c r="D11" s="63" t="s">
        <v>191</v>
      </c>
      <c r="E11" s="63">
        <v>1</v>
      </c>
      <c r="F11" s="63"/>
      <c r="G11" s="63"/>
      <c r="H11" s="64">
        <v>23.02</v>
      </c>
      <c r="I11" s="63"/>
      <c r="J11" s="64">
        <v>10331.040000000001</v>
      </c>
      <c r="K11" s="64">
        <f t="shared" si="0"/>
        <v>4.9478160919540235</v>
      </c>
      <c r="L11" s="65"/>
    </row>
    <row r="12" spans="1:12" x14ac:dyDescent="0.25">
      <c r="A12" s="498"/>
      <c r="B12" s="498"/>
      <c r="C12" s="390" t="s">
        <v>20</v>
      </c>
      <c r="D12" s="390"/>
      <c r="E12" s="390"/>
      <c r="F12" s="390"/>
      <c r="G12" s="390"/>
      <c r="H12" s="390"/>
      <c r="I12" s="390"/>
      <c r="J12" s="390"/>
      <c r="K12" s="390"/>
      <c r="L12" s="391"/>
    </row>
    <row r="13" spans="1:12" x14ac:dyDescent="0.25">
      <c r="A13" s="498"/>
      <c r="B13" s="498"/>
      <c r="C13" s="62" t="s">
        <v>21</v>
      </c>
      <c r="D13" s="66">
        <v>75</v>
      </c>
      <c r="E13" s="392" t="s">
        <v>26</v>
      </c>
      <c r="F13" s="393"/>
      <c r="G13" s="393"/>
      <c r="H13" s="393"/>
      <c r="I13" s="393"/>
      <c r="J13" s="393"/>
      <c r="K13" s="393"/>
      <c r="L13" s="394"/>
    </row>
    <row r="14" spans="1:12" ht="15.75" thickBot="1" x14ac:dyDescent="0.3">
      <c r="A14" s="498"/>
      <c r="B14" s="498"/>
      <c r="C14" s="67" t="s">
        <v>22</v>
      </c>
      <c r="D14" s="68">
        <v>0.57499999999999996</v>
      </c>
      <c r="E14" s="395" t="s">
        <v>25</v>
      </c>
      <c r="F14" s="396"/>
      <c r="G14" s="396"/>
      <c r="H14" s="396"/>
      <c r="I14" s="396"/>
      <c r="J14" s="396"/>
      <c r="K14" s="396"/>
      <c r="L14" s="397"/>
    </row>
    <row r="15" spans="1:12" ht="15.75" thickBot="1" x14ac:dyDescent="0.3">
      <c r="A15" s="498"/>
      <c r="B15" s="498"/>
      <c r="C15" s="398" t="s">
        <v>11</v>
      </c>
      <c r="D15" s="398"/>
      <c r="E15" s="398"/>
      <c r="F15" s="398"/>
      <c r="G15" s="398"/>
      <c r="H15" s="398"/>
      <c r="I15" s="398"/>
      <c r="J15" s="398"/>
      <c r="K15" s="398"/>
      <c r="L15" s="399"/>
    </row>
    <row r="16" spans="1:12" ht="15.75" thickBot="1" x14ac:dyDescent="0.3">
      <c r="A16" s="498"/>
      <c r="B16" s="498"/>
      <c r="C16" s="69" t="s">
        <v>12</v>
      </c>
      <c r="D16" s="400">
        <v>10</v>
      </c>
      <c r="E16" s="401"/>
      <c r="F16" s="401"/>
      <c r="G16" s="401"/>
      <c r="H16" s="401"/>
      <c r="I16" s="401"/>
      <c r="J16" s="401"/>
      <c r="K16" s="401"/>
      <c r="L16" s="402"/>
    </row>
    <row r="17" spans="1:12" x14ac:dyDescent="0.25">
      <c r="A17" s="498"/>
      <c r="B17" s="498"/>
      <c r="C17" s="365" t="s">
        <v>13</v>
      </c>
      <c r="D17" s="70" t="s">
        <v>617</v>
      </c>
      <c r="E17" s="278"/>
      <c r="F17" s="278"/>
      <c r="G17" s="278"/>
      <c r="H17" s="278"/>
      <c r="I17" s="278"/>
      <c r="J17" s="278"/>
      <c r="K17" s="278"/>
      <c r="L17" s="279"/>
    </row>
    <row r="18" spans="1:12" x14ac:dyDescent="0.25">
      <c r="A18" s="498"/>
      <c r="B18" s="498"/>
      <c r="C18" s="366"/>
      <c r="D18" s="73" t="s">
        <v>626</v>
      </c>
      <c r="E18" s="74" t="s">
        <v>627</v>
      </c>
      <c r="F18" s="74"/>
      <c r="G18" s="74"/>
      <c r="H18" s="74"/>
      <c r="I18" s="74"/>
      <c r="J18" s="74"/>
      <c r="K18" s="74"/>
      <c r="L18" s="75"/>
    </row>
    <row r="19" spans="1:12" x14ac:dyDescent="0.25">
      <c r="A19" s="498"/>
      <c r="B19" s="498"/>
      <c r="C19" s="366"/>
      <c r="D19" t="s">
        <v>618</v>
      </c>
      <c r="E19" s="74" t="s">
        <v>619</v>
      </c>
      <c r="F19" s="74"/>
      <c r="G19" s="74"/>
      <c r="H19" s="74"/>
      <c r="I19" s="74"/>
      <c r="J19" s="74"/>
      <c r="K19" s="74"/>
      <c r="L19" s="75"/>
    </row>
    <row r="20" spans="1:12" x14ac:dyDescent="0.25">
      <c r="A20" s="498"/>
      <c r="B20" s="498"/>
      <c r="C20" s="366"/>
      <c r="D20" s="73" t="s">
        <v>620</v>
      </c>
      <c r="E20" s="74" t="s">
        <v>621</v>
      </c>
      <c r="F20" s="74"/>
      <c r="G20" s="74"/>
      <c r="H20" s="74"/>
      <c r="I20" s="74"/>
      <c r="J20" s="74"/>
      <c r="K20" s="74"/>
      <c r="L20" s="75"/>
    </row>
    <row r="21" spans="1:12" x14ac:dyDescent="0.25">
      <c r="A21" s="498"/>
      <c r="B21" s="498"/>
      <c r="C21" s="366"/>
      <c r="D21" s="73" t="s">
        <v>622</v>
      </c>
      <c r="E21" s="74" t="s">
        <v>623</v>
      </c>
      <c r="F21" s="74"/>
      <c r="G21" s="74"/>
      <c r="H21" s="74"/>
      <c r="I21" s="74"/>
      <c r="J21" s="74"/>
      <c r="K21" s="74"/>
      <c r="L21" s="75"/>
    </row>
    <row r="22" spans="1:12" x14ac:dyDescent="0.25">
      <c r="A22" s="498"/>
      <c r="B22" s="498"/>
      <c r="C22" s="366"/>
      <c r="D22" s="73" t="s">
        <v>624</v>
      </c>
      <c r="E22" s="74" t="s">
        <v>625</v>
      </c>
      <c r="F22" s="74"/>
      <c r="G22" s="74"/>
      <c r="H22" s="74"/>
      <c r="I22" s="74"/>
      <c r="J22" s="74"/>
      <c r="K22" s="74"/>
      <c r="L22" s="75"/>
    </row>
    <row r="23" spans="1:12" ht="15.75" thickBot="1" x14ac:dyDescent="0.3">
      <c r="A23" s="498"/>
      <c r="B23" s="498"/>
      <c r="C23" s="367"/>
      <c r="D23" s="73" t="s">
        <v>612</v>
      </c>
      <c r="E23" s="281"/>
      <c r="F23" s="281"/>
      <c r="G23" s="281"/>
      <c r="H23" s="281"/>
      <c r="I23" s="281"/>
      <c r="J23" s="281"/>
      <c r="K23" s="281"/>
      <c r="L23" s="282"/>
    </row>
    <row r="24" spans="1:12" x14ac:dyDescent="0.25">
      <c r="A24" s="498"/>
      <c r="B24" s="498"/>
      <c r="C24" s="365" t="s">
        <v>14</v>
      </c>
      <c r="D24" s="70" t="s">
        <v>613</v>
      </c>
      <c r="E24" s="278"/>
      <c r="F24" s="278"/>
      <c r="G24" s="278"/>
      <c r="H24" s="278"/>
      <c r="I24" s="278"/>
      <c r="J24" s="278"/>
      <c r="K24" s="278"/>
      <c r="L24" s="279"/>
    </row>
    <row r="25" spans="1:12" x14ac:dyDescent="0.25">
      <c r="A25" s="498"/>
      <c r="B25" s="498"/>
      <c r="C25" s="366"/>
      <c r="D25" s="73"/>
      <c r="E25" s="74"/>
      <c r="F25" s="74"/>
      <c r="G25" s="74"/>
      <c r="H25" s="74"/>
      <c r="I25" s="74"/>
      <c r="J25" s="74"/>
      <c r="K25" s="74"/>
      <c r="L25" s="75"/>
    </row>
    <row r="26" spans="1:12" x14ac:dyDescent="0.25">
      <c r="A26" s="498"/>
      <c r="B26" s="498"/>
      <c r="C26" s="366"/>
      <c r="D26" s="73"/>
      <c r="E26" s="74"/>
      <c r="F26" s="74"/>
      <c r="G26" s="74"/>
      <c r="H26" s="74"/>
      <c r="I26" s="74"/>
      <c r="J26" s="74"/>
      <c r="K26" s="74"/>
      <c r="L26" s="75"/>
    </row>
    <row r="27" spans="1:12" x14ac:dyDescent="0.25">
      <c r="A27" s="498"/>
      <c r="B27" s="498"/>
      <c r="C27" s="366"/>
      <c r="D27" s="73"/>
      <c r="E27" s="74"/>
      <c r="F27" s="74"/>
      <c r="G27" s="74"/>
      <c r="H27" s="74"/>
      <c r="I27" s="74"/>
      <c r="J27" s="74"/>
      <c r="K27" s="74"/>
      <c r="L27" s="75"/>
    </row>
    <row r="28" spans="1:12" ht="15.75" thickBot="1" x14ac:dyDescent="0.3">
      <c r="A28" s="498"/>
      <c r="B28" s="498"/>
      <c r="C28" s="366"/>
      <c r="D28" s="73"/>
      <c r="E28" s="74"/>
      <c r="F28" s="74"/>
      <c r="G28" s="74"/>
      <c r="H28" s="74"/>
      <c r="I28" s="74"/>
      <c r="J28" s="74"/>
      <c r="K28" s="74"/>
      <c r="L28" s="75"/>
    </row>
    <row r="29" spans="1:12" x14ac:dyDescent="0.25">
      <c r="A29" s="498"/>
      <c r="B29" s="498"/>
      <c r="C29" s="365" t="s">
        <v>19</v>
      </c>
      <c r="D29" s="70" t="s">
        <v>614</v>
      </c>
      <c r="E29" s="278"/>
      <c r="F29" s="278"/>
      <c r="G29" s="278"/>
      <c r="H29" s="278"/>
      <c r="I29" s="278"/>
      <c r="J29" s="278"/>
      <c r="K29" s="278"/>
      <c r="L29" s="279"/>
    </row>
    <row r="30" spans="1:12" x14ac:dyDescent="0.25">
      <c r="A30" s="498"/>
      <c r="B30" s="498"/>
      <c r="C30" s="366"/>
      <c r="D30" s="73" t="s">
        <v>615</v>
      </c>
      <c r="E30" s="74"/>
      <c r="F30" s="74"/>
      <c r="G30" s="74"/>
      <c r="H30" s="74"/>
      <c r="I30" s="74"/>
      <c r="J30" s="74"/>
      <c r="K30" s="74"/>
      <c r="L30" s="75"/>
    </row>
    <row r="31" spans="1:12" x14ac:dyDescent="0.25">
      <c r="A31" s="498"/>
      <c r="B31" s="498"/>
      <c r="C31" s="366"/>
      <c r="D31" s="73"/>
      <c r="E31" s="74"/>
      <c r="F31" s="74"/>
      <c r="G31" s="74"/>
      <c r="H31" s="74"/>
      <c r="I31" s="74"/>
      <c r="J31" s="74"/>
      <c r="K31" s="74"/>
      <c r="L31" s="75"/>
    </row>
    <row r="32" spans="1:12" ht="15.75" thickBot="1" x14ac:dyDescent="0.3">
      <c r="A32" s="498"/>
      <c r="B32" s="498"/>
      <c r="C32" s="367"/>
      <c r="D32" s="280"/>
      <c r="E32" s="281"/>
      <c r="F32" s="281"/>
      <c r="G32" s="281"/>
      <c r="H32" s="281"/>
      <c r="I32" s="281"/>
      <c r="J32" s="281"/>
      <c r="K32" s="281"/>
      <c r="L32" s="282"/>
    </row>
    <row r="33" spans="1:12" x14ac:dyDescent="0.25">
      <c r="A33" s="498"/>
      <c r="B33" s="498"/>
      <c r="C33" s="79" t="s">
        <v>15</v>
      </c>
      <c r="D33" s="80">
        <v>52000</v>
      </c>
      <c r="E33" s="81" t="e">
        <f>D33/D34</f>
        <v>#DIV/0!</v>
      </c>
      <c r="F33" s="368" t="s">
        <v>616</v>
      </c>
      <c r="G33" s="369"/>
      <c r="H33" s="370"/>
      <c r="I33" s="370"/>
      <c r="J33" s="370"/>
      <c r="K33" s="370"/>
      <c r="L33" s="371"/>
    </row>
    <row r="34" spans="1:12" ht="15.75" thickBot="1" x14ac:dyDescent="0.3">
      <c r="A34" s="498"/>
      <c r="B34" s="498"/>
      <c r="C34" s="82" t="s">
        <v>16</v>
      </c>
      <c r="D34" s="83">
        <v>0</v>
      </c>
      <c r="E34" s="84"/>
      <c r="F34" s="372"/>
      <c r="G34" s="373"/>
      <c r="H34" s="373"/>
      <c r="I34" s="373"/>
      <c r="J34" s="373"/>
      <c r="K34" s="373"/>
      <c r="L34" s="374"/>
    </row>
    <row r="35" spans="1:12" x14ac:dyDescent="0.25">
      <c r="A35" s="498"/>
      <c r="B35" s="498"/>
      <c r="C35" s="85" t="s">
        <v>17</v>
      </c>
      <c r="D35" s="111">
        <v>11823</v>
      </c>
      <c r="E35" s="375" t="s">
        <v>124</v>
      </c>
      <c r="F35" s="376"/>
      <c r="G35" s="376"/>
      <c r="H35" s="376"/>
      <c r="I35" s="376"/>
      <c r="J35" s="376"/>
      <c r="K35" s="376"/>
      <c r="L35" s="377"/>
    </row>
    <row r="36" spans="1:12" ht="15.75" thickBot="1" x14ac:dyDescent="0.3">
      <c r="A36" s="499"/>
      <c r="B36" s="499"/>
      <c r="C36" s="87" t="s">
        <v>18</v>
      </c>
      <c r="D36" s="294">
        <v>0.86099999999999999</v>
      </c>
      <c r="E36" s="378"/>
      <c r="F36" s="379"/>
      <c r="G36" s="379"/>
      <c r="H36" s="379"/>
      <c r="I36" s="379"/>
      <c r="J36" s="379"/>
      <c r="K36" s="379"/>
      <c r="L36" s="380"/>
    </row>
  </sheetData>
  <mergeCells count="13">
    <mergeCell ref="C29:C32"/>
    <mergeCell ref="F33:L34"/>
    <mergeCell ref="E35:L36"/>
    <mergeCell ref="A1:L2"/>
    <mergeCell ref="A4:A36"/>
    <mergeCell ref="B4:B36"/>
    <mergeCell ref="C12:L12"/>
    <mergeCell ref="E13:L13"/>
    <mergeCell ref="E14:L14"/>
    <mergeCell ref="C15:L15"/>
    <mergeCell ref="D16:L16"/>
    <mergeCell ref="C17:C23"/>
    <mergeCell ref="C24:C28"/>
  </mergeCells>
  <hyperlinks>
    <hyperlink ref="E35" r:id="rId1" xr:uid="{7041F3C6-5369-4309-A97C-65CFA184940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BFF95-3245-4794-8937-C8136AFB45CF}">
  <dimension ref="A1:L32"/>
  <sheetViews>
    <sheetView workbookViewId="0">
      <selection activeCell="C29" sqref="C29"/>
    </sheetView>
  </sheetViews>
  <sheetFormatPr defaultRowHeight="15" x14ac:dyDescent="0.25"/>
  <cols>
    <col min="3" max="3" width="24.7109375" bestFit="1" customWidth="1"/>
    <col min="4" max="4" width="15.28515625" bestFit="1" customWidth="1"/>
    <col min="6" max="6" width="23.140625" bestFit="1" customWidth="1"/>
    <col min="7" max="7" width="22.85546875" bestFit="1"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500" t="s">
        <v>314</v>
      </c>
      <c r="B4" s="500">
        <v>8</v>
      </c>
      <c r="C4" s="58" t="s">
        <v>29</v>
      </c>
      <c r="D4" s="59" t="s">
        <v>200</v>
      </c>
      <c r="E4" s="59">
        <v>11</v>
      </c>
      <c r="F4" s="60">
        <v>48290.62</v>
      </c>
      <c r="G4" s="60"/>
      <c r="H4" s="60">
        <v>29.57</v>
      </c>
      <c r="I4" s="59" t="s">
        <v>315</v>
      </c>
      <c r="J4" s="130">
        <v>5732.2300000000032</v>
      </c>
      <c r="K4" s="60">
        <f>J4/2088</f>
        <v>2.7453208812260552</v>
      </c>
      <c r="L4" s="61"/>
    </row>
    <row r="5" spans="1:12" x14ac:dyDescent="0.25">
      <c r="A5" s="501"/>
      <c r="B5" s="501"/>
      <c r="C5" s="62" t="s">
        <v>316</v>
      </c>
      <c r="D5" s="63" t="s">
        <v>191</v>
      </c>
      <c r="E5" s="63">
        <v>7</v>
      </c>
      <c r="F5" s="64">
        <v>49431.06</v>
      </c>
      <c r="G5" s="60"/>
      <c r="H5" s="64">
        <v>22.73</v>
      </c>
      <c r="I5" s="59" t="s">
        <v>315</v>
      </c>
      <c r="J5" s="130">
        <v>7904.75</v>
      </c>
      <c r="K5" s="64">
        <f t="shared" ref="K5:K10" si="0">J5/2088</f>
        <v>3.7857998084291187</v>
      </c>
      <c r="L5" s="65"/>
    </row>
    <row r="6" spans="1:12" x14ac:dyDescent="0.25">
      <c r="A6" s="501"/>
      <c r="B6" s="501"/>
      <c r="C6" s="62" t="s">
        <v>317</v>
      </c>
      <c r="D6" s="63" t="s">
        <v>191</v>
      </c>
      <c r="E6" s="63">
        <v>2</v>
      </c>
      <c r="F6" s="64">
        <v>50039.53</v>
      </c>
      <c r="G6" s="60"/>
      <c r="H6" s="64">
        <v>22.34</v>
      </c>
      <c r="I6" s="59" t="s">
        <v>315</v>
      </c>
      <c r="J6" s="130">
        <v>3584.6800000000003</v>
      </c>
      <c r="K6" s="64">
        <f t="shared" si="0"/>
        <v>1.716800766283525</v>
      </c>
      <c r="L6" s="65"/>
    </row>
    <row r="7" spans="1:12" x14ac:dyDescent="0.25">
      <c r="A7" s="501"/>
      <c r="B7" s="501"/>
      <c r="C7" s="62" t="s">
        <v>318</v>
      </c>
      <c r="D7" s="59" t="s">
        <v>200</v>
      </c>
      <c r="E7" s="63">
        <v>13</v>
      </c>
      <c r="F7" s="64">
        <v>55266.17</v>
      </c>
      <c r="G7" s="60"/>
      <c r="H7" s="64">
        <v>29.54</v>
      </c>
      <c r="I7" s="59" t="s">
        <v>315</v>
      </c>
      <c r="J7" s="130">
        <v>8540.9200000000055</v>
      </c>
      <c r="K7" s="64">
        <f t="shared" si="0"/>
        <v>4.0904789272030682</v>
      </c>
      <c r="L7" s="65"/>
    </row>
    <row r="8" spans="1:12" x14ac:dyDescent="0.25">
      <c r="A8" s="501"/>
      <c r="B8" s="501"/>
      <c r="C8" s="62" t="s">
        <v>319</v>
      </c>
      <c r="D8" s="59" t="s">
        <v>200</v>
      </c>
      <c r="E8" s="63">
        <v>4</v>
      </c>
      <c r="F8" s="64">
        <v>40896.1</v>
      </c>
      <c r="G8" s="60"/>
      <c r="H8" s="64">
        <v>20.81</v>
      </c>
      <c r="I8" s="59" t="s">
        <v>315</v>
      </c>
      <c r="J8" s="130">
        <v>7297.5400000000045</v>
      </c>
      <c r="K8" s="64">
        <f t="shared" si="0"/>
        <v>3.4949904214559409</v>
      </c>
      <c r="L8" s="65"/>
    </row>
    <row r="9" spans="1:12" x14ac:dyDescent="0.25">
      <c r="A9" s="501"/>
      <c r="B9" s="501"/>
      <c r="C9" s="62" t="s">
        <v>320</v>
      </c>
      <c r="D9" s="63" t="s">
        <v>191</v>
      </c>
      <c r="E9" s="63" t="s">
        <v>321</v>
      </c>
      <c r="F9" s="64">
        <v>31200</v>
      </c>
      <c r="G9" s="60"/>
      <c r="H9" s="64">
        <v>15</v>
      </c>
      <c r="I9" s="59" t="s">
        <v>315</v>
      </c>
      <c r="J9" s="64"/>
      <c r="K9" s="64">
        <f t="shared" si="0"/>
        <v>0</v>
      </c>
      <c r="L9" s="65"/>
    </row>
    <row r="10" spans="1:12" ht="15.75" thickBot="1" x14ac:dyDescent="0.3">
      <c r="A10" s="501"/>
      <c r="B10" s="501"/>
      <c r="C10" s="131"/>
      <c r="D10" s="132"/>
      <c r="E10" s="132"/>
      <c r="F10" s="132"/>
      <c r="G10" s="132"/>
      <c r="H10" s="132"/>
      <c r="I10" s="132"/>
      <c r="J10" s="133"/>
      <c r="K10" s="133">
        <f t="shared" si="0"/>
        <v>0</v>
      </c>
      <c r="L10" s="134"/>
    </row>
    <row r="11" spans="1:12" x14ac:dyDescent="0.25">
      <c r="A11" s="501"/>
      <c r="B11" s="501"/>
      <c r="C11" s="390" t="s">
        <v>20</v>
      </c>
      <c r="D11" s="390"/>
      <c r="E11" s="390"/>
      <c r="F11" s="390"/>
      <c r="G11" s="390"/>
      <c r="H11" s="390"/>
      <c r="I11" s="390"/>
      <c r="J11" s="390"/>
      <c r="K11" s="390"/>
      <c r="L11" s="391"/>
    </row>
    <row r="12" spans="1:12" ht="39" customHeight="1" x14ac:dyDescent="0.25">
      <c r="A12" s="501"/>
      <c r="B12" s="501"/>
      <c r="C12" s="62" t="s">
        <v>21</v>
      </c>
      <c r="D12" s="66" t="s">
        <v>322</v>
      </c>
      <c r="E12" s="503" t="s">
        <v>323</v>
      </c>
      <c r="F12" s="504"/>
      <c r="G12" s="504"/>
      <c r="H12" s="504"/>
      <c r="I12" s="504"/>
      <c r="J12" s="504"/>
      <c r="K12" s="504"/>
      <c r="L12" s="505"/>
    </row>
    <row r="13" spans="1:12" ht="15.75" thickBot="1" x14ac:dyDescent="0.3">
      <c r="A13" s="501"/>
      <c r="B13" s="501"/>
      <c r="C13" s="67" t="s">
        <v>22</v>
      </c>
      <c r="D13" s="68">
        <v>0.57499999999999996</v>
      </c>
      <c r="E13" s="395" t="s">
        <v>25</v>
      </c>
      <c r="F13" s="396"/>
      <c r="G13" s="396"/>
      <c r="H13" s="396"/>
      <c r="I13" s="396"/>
      <c r="J13" s="396"/>
      <c r="K13" s="396"/>
      <c r="L13" s="397"/>
    </row>
    <row r="14" spans="1:12" ht="15.75" thickBot="1" x14ac:dyDescent="0.3">
      <c r="A14" s="501"/>
      <c r="B14" s="501"/>
      <c r="C14" s="398" t="s">
        <v>11</v>
      </c>
      <c r="D14" s="398"/>
      <c r="E14" s="398"/>
      <c r="F14" s="398"/>
      <c r="G14" s="398"/>
      <c r="H14" s="398"/>
      <c r="I14" s="398"/>
      <c r="J14" s="398"/>
      <c r="K14" s="398"/>
      <c r="L14" s="399"/>
    </row>
    <row r="15" spans="1:12" ht="15.75" thickBot="1" x14ac:dyDescent="0.3">
      <c r="A15" s="501"/>
      <c r="B15" s="501"/>
      <c r="C15" s="69" t="s">
        <v>12</v>
      </c>
      <c r="D15" s="400"/>
      <c r="E15" s="401"/>
      <c r="F15" s="401"/>
      <c r="G15" s="401"/>
      <c r="H15" s="401"/>
      <c r="I15" s="401"/>
      <c r="J15" s="401"/>
      <c r="K15" s="401"/>
      <c r="L15" s="402"/>
    </row>
    <row r="16" spans="1:12" x14ac:dyDescent="0.25">
      <c r="A16" s="501"/>
      <c r="B16" s="501"/>
      <c r="C16" s="365" t="s">
        <v>13</v>
      </c>
      <c r="D16" s="70"/>
      <c r="E16" s="71"/>
      <c r="F16" s="71"/>
      <c r="G16" s="71"/>
      <c r="H16" s="71"/>
      <c r="I16" s="71"/>
      <c r="J16" s="71"/>
      <c r="K16" s="71"/>
      <c r="L16" s="72"/>
    </row>
    <row r="17" spans="1:12" x14ac:dyDescent="0.25">
      <c r="A17" s="501"/>
      <c r="B17" s="501"/>
      <c r="C17" s="366"/>
      <c r="D17" s="73"/>
      <c r="E17" s="74"/>
      <c r="F17" s="74"/>
      <c r="G17" s="74"/>
      <c r="H17" s="74"/>
      <c r="I17" s="74"/>
      <c r="J17" s="74"/>
      <c r="K17" s="74"/>
      <c r="L17" s="75"/>
    </row>
    <row r="18" spans="1:12" x14ac:dyDescent="0.25">
      <c r="A18" s="501"/>
      <c r="B18" s="501"/>
      <c r="C18" s="366"/>
      <c r="D18" s="73"/>
      <c r="E18" s="74"/>
      <c r="F18" s="74"/>
      <c r="G18" s="74"/>
      <c r="H18" s="74"/>
      <c r="I18" s="74"/>
      <c r="J18" s="74"/>
      <c r="K18" s="74"/>
      <c r="L18" s="75"/>
    </row>
    <row r="19" spans="1:12" ht="15.75" thickBot="1" x14ac:dyDescent="0.3">
      <c r="A19" s="501"/>
      <c r="B19" s="501"/>
      <c r="C19" s="367"/>
      <c r="D19" s="76"/>
      <c r="E19" s="77"/>
      <c r="F19" s="77"/>
      <c r="G19" s="77"/>
      <c r="H19" s="77"/>
      <c r="I19" s="77"/>
      <c r="J19" s="77"/>
      <c r="K19" s="77"/>
      <c r="L19" s="78"/>
    </row>
    <row r="20" spans="1:12" x14ac:dyDescent="0.25">
      <c r="A20" s="501"/>
      <c r="B20" s="501"/>
      <c r="C20" s="365" t="s">
        <v>14</v>
      </c>
      <c r="D20" s="70"/>
      <c r="E20" s="71"/>
      <c r="F20" s="71"/>
      <c r="G20" s="71"/>
      <c r="H20" s="71"/>
      <c r="I20" s="71"/>
      <c r="J20" s="71"/>
      <c r="K20" s="71"/>
      <c r="L20" s="72"/>
    </row>
    <row r="21" spans="1:12" x14ac:dyDescent="0.25">
      <c r="A21" s="501"/>
      <c r="B21" s="501"/>
      <c r="C21" s="366"/>
      <c r="D21" s="73"/>
      <c r="E21" s="74"/>
      <c r="F21" s="74"/>
      <c r="G21" s="74"/>
      <c r="H21" s="74"/>
      <c r="I21" s="74"/>
      <c r="J21" s="74"/>
      <c r="K21" s="74"/>
      <c r="L21" s="75"/>
    </row>
    <row r="22" spans="1:12" x14ac:dyDescent="0.25">
      <c r="A22" s="501"/>
      <c r="B22" s="501"/>
      <c r="C22" s="366"/>
      <c r="D22" s="73"/>
      <c r="E22" s="74"/>
      <c r="F22" s="74"/>
      <c r="G22" s="74"/>
      <c r="H22" s="74"/>
      <c r="I22" s="74"/>
      <c r="J22" s="74"/>
      <c r="K22" s="74"/>
      <c r="L22" s="75"/>
    </row>
    <row r="23" spans="1:12" x14ac:dyDescent="0.25">
      <c r="A23" s="501"/>
      <c r="B23" s="501"/>
      <c r="C23" s="366"/>
      <c r="D23" s="73"/>
      <c r="E23" s="74"/>
      <c r="F23" s="74"/>
      <c r="G23" s="74"/>
      <c r="H23" s="74"/>
      <c r="I23" s="74"/>
      <c r="J23" s="74"/>
      <c r="K23" s="74"/>
      <c r="L23" s="75"/>
    </row>
    <row r="24" spans="1:12" ht="15.75" thickBot="1" x14ac:dyDescent="0.3">
      <c r="A24" s="501"/>
      <c r="B24" s="501"/>
      <c r="C24" s="366"/>
      <c r="D24" s="73"/>
      <c r="E24" s="74"/>
      <c r="F24" s="74"/>
      <c r="G24" s="74"/>
      <c r="H24" s="74"/>
      <c r="I24" s="74"/>
      <c r="J24" s="74"/>
      <c r="K24" s="74"/>
      <c r="L24" s="75"/>
    </row>
    <row r="25" spans="1:12" x14ac:dyDescent="0.25">
      <c r="A25" s="501"/>
      <c r="B25" s="501"/>
      <c r="C25" s="365" t="s">
        <v>19</v>
      </c>
      <c r="D25" s="70"/>
      <c r="E25" s="71"/>
      <c r="F25" s="71"/>
      <c r="G25" s="71"/>
      <c r="H25" s="71"/>
      <c r="I25" s="71"/>
      <c r="J25" s="71"/>
      <c r="K25" s="71"/>
      <c r="L25" s="72"/>
    </row>
    <row r="26" spans="1:12" x14ac:dyDescent="0.25">
      <c r="A26" s="501"/>
      <c r="B26" s="501"/>
      <c r="C26" s="366"/>
      <c r="D26" s="73"/>
      <c r="E26" s="74"/>
      <c r="F26" s="74"/>
      <c r="G26" s="74"/>
      <c r="H26" s="74"/>
      <c r="I26" s="74"/>
      <c r="J26" s="74"/>
      <c r="K26" s="74"/>
      <c r="L26" s="75"/>
    </row>
    <row r="27" spans="1:12" x14ac:dyDescent="0.25">
      <c r="A27" s="501"/>
      <c r="B27" s="501"/>
      <c r="C27" s="366"/>
      <c r="D27" s="73"/>
      <c r="E27" s="74"/>
      <c r="F27" s="74"/>
      <c r="G27" s="74"/>
      <c r="H27" s="74"/>
      <c r="I27" s="74"/>
      <c r="J27" s="74"/>
      <c r="K27" s="74"/>
      <c r="L27" s="75"/>
    </row>
    <row r="28" spans="1:12" ht="15.75" thickBot="1" x14ac:dyDescent="0.3">
      <c r="A28" s="501"/>
      <c r="B28" s="501"/>
      <c r="C28" s="367"/>
      <c r="D28" s="76"/>
      <c r="E28" s="77"/>
      <c r="F28" s="77"/>
      <c r="G28" s="77"/>
      <c r="H28" s="77"/>
      <c r="I28" s="77"/>
      <c r="J28" s="77"/>
      <c r="K28" s="77"/>
      <c r="L28" s="78"/>
    </row>
    <row r="29" spans="1:12" x14ac:dyDescent="0.25">
      <c r="A29" s="501"/>
      <c r="B29" s="501"/>
      <c r="C29" s="79" t="s">
        <v>15</v>
      </c>
      <c r="D29" s="80">
        <v>0</v>
      </c>
      <c r="E29" s="81" t="e">
        <f>D29/D30</f>
        <v>#DIV/0!</v>
      </c>
      <c r="F29" s="368" t="s">
        <v>23</v>
      </c>
      <c r="G29" s="369"/>
      <c r="H29" s="370"/>
      <c r="I29" s="370"/>
      <c r="J29" s="370"/>
      <c r="K29" s="370"/>
      <c r="L29" s="371"/>
    </row>
    <row r="30" spans="1:12" ht="15.75" thickBot="1" x14ac:dyDescent="0.3">
      <c r="A30" s="501"/>
      <c r="B30" s="501"/>
      <c r="C30" s="82" t="s">
        <v>16</v>
      </c>
      <c r="D30" s="83">
        <v>0</v>
      </c>
      <c r="E30" s="84"/>
      <c r="F30" s="372"/>
      <c r="G30" s="373"/>
      <c r="H30" s="373"/>
      <c r="I30" s="373"/>
      <c r="J30" s="373"/>
      <c r="K30" s="373"/>
      <c r="L30" s="374"/>
    </row>
    <row r="31" spans="1:12" x14ac:dyDescent="0.25">
      <c r="A31" s="501"/>
      <c r="B31" s="501"/>
      <c r="C31" s="85" t="s">
        <v>17</v>
      </c>
      <c r="D31" s="86"/>
      <c r="E31" s="375"/>
      <c r="F31" s="376"/>
      <c r="G31" s="376"/>
      <c r="H31" s="376"/>
      <c r="I31" s="376"/>
      <c r="J31" s="376"/>
      <c r="K31" s="376"/>
      <c r="L31" s="377"/>
    </row>
    <row r="32" spans="1:12" ht="15.75" thickBot="1" x14ac:dyDescent="0.3">
      <c r="A32" s="502"/>
      <c r="B32" s="502"/>
      <c r="C32" s="87" t="s">
        <v>18</v>
      </c>
      <c r="D32" s="88"/>
      <c r="E32" s="378"/>
      <c r="F32" s="379"/>
      <c r="G32" s="379"/>
      <c r="H32" s="379"/>
      <c r="I32" s="379"/>
      <c r="J32" s="379"/>
      <c r="K32" s="379"/>
      <c r="L32" s="380"/>
    </row>
  </sheetData>
  <mergeCells count="13">
    <mergeCell ref="C25:C28"/>
    <mergeCell ref="F29:L30"/>
    <mergeCell ref="E31:L32"/>
    <mergeCell ref="A1:L2"/>
    <mergeCell ref="A4:A32"/>
    <mergeCell ref="B4:B32"/>
    <mergeCell ref="C11:L11"/>
    <mergeCell ref="E12:L12"/>
    <mergeCell ref="E13:L13"/>
    <mergeCell ref="C14:L14"/>
    <mergeCell ref="D15:L15"/>
    <mergeCell ref="C16:C19"/>
    <mergeCell ref="C20:C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82532-4115-458E-9B9F-9A5E285CBEAB}">
  <dimension ref="A1:L29"/>
  <sheetViews>
    <sheetView topLeftCell="A13" workbookViewId="0">
      <selection activeCell="J6" sqref="J6"/>
    </sheetView>
  </sheetViews>
  <sheetFormatPr defaultRowHeight="15" x14ac:dyDescent="0.25"/>
  <cols>
    <col min="3" max="3" width="29.7109375" customWidth="1"/>
    <col min="4" max="4" width="15.28515625" bestFit="1" customWidth="1"/>
    <col min="5" max="5" width="16.85546875" bestFit="1" customWidth="1"/>
    <col min="6" max="6" width="23.140625" bestFit="1" customWidth="1"/>
    <col min="9" max="9" width="17.5703125" bestFit="1" customWidth="1"/>
    <col min="10" max="10" width="41.85546875" bestFit="1" customWidth="1"/>
    <col min="12" max="12" width="22.85546875" bestFit="1" customWidth="1"/>
  </cols>
  <sheetData>
    <row r="1" spans="1:12" x14ac:dyDescent="0.25">
      <c r="A1" s="381" t="s">
        <v>0</v>
      </c>
      <c r="B1" s="382"/>
      <c r="C1" s="382"/>
      <c r="D1" s="382"/>
      <c r="E1" s="382"/>
      <c r="F1" s="382"/>
      <c r="G1" s="382"/>
      <c r="H1" s="382"/>
      <c r="I1" s="382"/>
      <c r="J1" s="382"/>
      <c r="K1" s="382"/>
      <c r="L1" s="383"/>
    </row>
    <row r="2" spans="1:12" ht="15.75" thickBot="1" x14ac:dyDescent="0.3">
      <c r="A2" s="384"/>
      <c r="B2" s="385"/>
      <c r="C2" s="385"/>
      <c r="D2" s="385"/>
      <c r="E2" s="385"/>
      <c r="F2" s="385"/>
      <c r="G2" s="385"/>
      <c r="H2" s="385"/>
      <c r="I2" s="385"/>
      <c r="J2" s="385"/>
      <c r="K2" s="385"/>
      <c r="L2" s="386"/>
    </row>
    <row r="3" spans="1:12" ht="15.75" thickBot="1" x14ac:dyDescent="0.3">
      <c r="A3" s="54" t="s">
        <v>1</v>
      </c>
      <c r="B3" s="55" t="s">
        <v>2</v>
      </c>
      <c r="C3" s="55" t="s">
        <v>3</v>
      </c>
      <c r="D3" s="55" t="s">
        <v>4</v>
      </c>
      <c r="E3" s="55" t="s">
        <v>5</v>
      </c>
      <c r="F3" s="55" t="s">
        <v>6</v>
      </c>
      <c r="G3" s="55" t="s">
        <v>27</v>
      </c>
      <c r="H3" s="55" t="s">
        <v>7</v>
      </c>
      <c r="I3" s="55" t="s">
        <v>8</v>
      </c>
      <c r="J3" s="55" t="s">
        <v>9</v>
      </c>
      <c r="K3" s="56" t="s">
        <v>10</v>
      </c>
      <c r="L3" s="57" t="s">
        <v>24</v>
      </c>
    </row>
    <row r="4" spans="1:12" x14ac:dyDescent="0.25">
      <c r="A4" s="408" t="s">
        <v>156</v>
      </c>
      <c r="B4" s="408" t="s">
        <v>157</v>
      </c>
      <c r="C4" s="58" t="s">
        <v>29</v>
      </c>
      <c r="D4" s="59" t="s">
        <v>158</v>
      </c>
      <c r="E4" s="59">
        <v>5</v>
      </c>
      <c r="F4" s="59" t="s">
        <v>159</v>
      </c>
      <c r="G4" s="59" t="s">
        <v>160</v>
      </c>
      <c r="H4" s="106">
        <v>35.159999999999997</v>
      </c>
      <c r="I4" s="59" t="s">
        <v>161</v>
      </c>
      <c r="J4" s="60"/>
      <c r="K4" s="60">
        <f>J4/2088</f>
        <v>0</v>
      </c>
      <c r="L4" s="61" t="s">
        <v>162</v>
      </c>
    </row>
    <row r="5" spans="1:12" x14ac:dyDescent="0.25">
      <c r="A5" s="409"/>
      <c r="B5" s="409"/>
      <c r="C5" s="62" t="s">
        <v>59</v>
      </c>
      <c r="D5" s="63" t="s">
        <v>158</v>
      </c>
      <c r="E5" s="63">
        <v>2</v>
      </c>
      <c r="F5" s="63" t="s">
        <v>163</v>
      </c>
      <c r="G5" s="63" t="s">
        <v>164</v>
      </c>
      <c r="H5" s="107">
        <v>22.07</v>
      </c>
      <c r="I5" s="63" t="s">
        <v>161</v>
      </c>
      <c r="J5" s="64">
        <v>5834</v>
      </c>
      <c r="K5" s="64">
        <v>2.79</v>
      </c>
      <c r="L5" s="65"/>
    </row>
    <row r="6" spans="1:12" x14ac:dyDescent="0.25">
      <c r="A6" s="409"/>
      <c r="B6" s="409"/>
      <c r="C6" s="62" t="s">
        <v>59</v>
      </c>
      <c r="D6" s="63" t="s">
        <v>158</v>
      </c>
      <c r="E6" s="63">
        <v>8</v>
      </c>
      <c r="F6" s="63" t="s">
        <v>163</v>
      </c>
      <c r="G6" s="63" t="s">
        <v>164</v>
      </c>
      <c r="H6" s="107">
        <v>25.3</v>
      </c>
      <c r="I6" s="63" t="s">
        <v>161</v>
      </c>
      <c r="J6" s="64">
        <v>11986</v>
      </c>
      <c r="K6" s="64">
        <v>5.74</v>
      </c>
      <c r="L6" s="65"/>
    </row>
    <row r="7" spans="1:12" ht="15.75" thickBot="1" x14ac:dyDescent="0.3">
      <c r="A7" s="409"/>
      <c r="B7" s="409"/>
      <c r="C7" s="62"/>
      <c r="D7" s="63"/>
      <c r="E7" s="63"/>
      <c r="F7" s="63"/>
      <c r="G7" s="63"/>
      <c r="H7" s="63"/>
      <c r="I7" s="63"/>
      <c r="J7" s="64"/>
      <c r="K7" s="64">
        <f t="shared" ref="K7" si="0">J7/2088</f>
        <v>0</v>
      </c>
      <c r="L7" s="65"/>
    </row>
    <row r="8" spans="1:12" x14ac:dyDescent="0.25">
      <c r="A8" s="409"/>
      <c r="B8" s="409"/>
      <c r="C8" s="390" t="s">
        <v>20</v>
      </c>
      <c r="D8" s="390"/>
      <c r="E8" s="390"/>
      <c r="F8" s="390"/>
      <c r="G8" s="390"/>
      <c r="H8" s="390"/>
      <c r="I8" s="390"/>
      <c r="J8" s="390"/>
      <c r="K8" s="390"/>
      <c r="L8" s="391"/>
    </row>
    <row r="9" spans="1:12" x14ac:dyDescent="0.25">
      <c r="A9" s="409"/>
      <c r="B9" s="409"/>
      <c r="C9" s="62" t="s">
        <v>21</v>
      </c>
      <c r="D9" s="66">
        <v>75</v>
      </c>
      <c r="E9" s="392" t="s">
        <v>26</v>
      </c>
      <c r="F9" s="393"/>
      <c r="G9" s="393"/>
      <c r="H9" s="393"/>
      <c r="I9" s="393"/>
      <c r="J9" s="393"/>
      <c r="K9" s="393"/>
      <c r="L9" s="394"/>
    </row>
    <row r="10" spans="1:12" ht="15.75" thickBot="1" x14ac:dyDescent="0.3">
      <c r="A10" s="409"/>
      <c r="B10" s="409"/>
      <c r="C10" s="67" t="s">
        <v>22</v>
      </c>
      <c r="D10" s="68">
        <v>0.57499999999999996</v>
      </c>
      <c r="E10" s="395" t="s">
        <v>25</v>
      </c>
      <c r="F10" s="396"/>
      <c r="G10" s="396"/>
      <c r="H10" s="396"/>
      <c r="I10" s="396"/>
      <c r="J10" s="396"/>
      <c r="K10" s="396"/>
      <c r="L10" s="397"/>
    </row>
    <row r="11" spans="1:12" ht="15.75" thickBot="1" x14ac:dyDescent="0.3">
      <c r="A11" s="409"/>
      <c r="B11" s="409"/>
      <c r="C11" s="398" t="s">
        <v>11</v>
      </c>
      <c r="D11" s="398"/>
      <c r="E11" s="398"/>
      <c r="F11" s="398"/>
      <c r="G11" s="398"/>
      <c r="H11" s="398"/>
      <c r="I11" s="398"/>
      <c r="J11" s="398"/>
      <c r="K11" s="398"/>
      <c r="L11" s="399"/>
    </row>
    <row r="12" spans="1:12" ht="15.75" thickBot="1" x14ac:dyDescent="0.3">
      <c r="A12" s="409"/>
      <c r="B12" s="409"/>
      <c r="C12" s="69" t="s">
        <v>165</v>
      </c>
      <c r="D12" s="400">
        <v>10</v>
      </c>
      <c r="E12" s="401"/>
      <c r="F12" s="401"/>
      <c r="G12" s="401"/>
      <c r="H12" s="401"/>
      <c r="I12" s="401"/>
      <c r="J12" s="401"/>
      <c r="K12" s="401"/>
      <c r="L12" s="402"/>
    </row>
    <row r="13" spans="1:12" ht="15" customHeight="1" x14ac:dyDescent="0.25">
      <c r="A13" s="409"/>
      <c r="B13" s="409"/>
      <c r="C13" s="490" t="s">
        <v>166</v>
      </c>
      <c r="D13" s="405"/>
      <c r="E13" s="405"/>
      <c r="F13" s="405"/>
      <c r="G13" s="405"/>
      <c r="H13" s="405"/>
      <c r="I13" s="405"/>
      <c r="J13" s="405"/>
      <c r="K13" s="405"/>
      <c r="L13" s="365"/>
    </row>
    <row r="14" spans="1:12" x14ac:dyDescent="0.25">
      <c r="A14" s="409"/>
      <c r="B14" s="409"/>
      <c r="C14" s="491"/>
      <c r="D14" s="492"/>
      <c r="E14" s="492"/>
      <c r="F14" s="492"/>
      <c r="G14" s="492"/>
      <c r="H14" s="492"/>
      <c r="I14" s="492"/>
      <c r="J14" s="492"/>
      <c r="K14" s="492"/>
      <c r="L14" s="366"/>
    </row>
    <row r="15" spans="1:12" x14ac:dyDescent="0.25">
      <c r="A15" s="409"/>
      <c r="B15" s="409"/>
      <c r="C15" s="491"/>
      <c r="D15" s="492"/>
      <c r="E15" s="492"/>
      <c r="F15" s="492"/>
      <c r="G15" s="492"/>
      <c r="H15" s="492"/>
      <c r="I15" s="492"/>
      <c r="J15" s="492"/>
      <c r="K15" s="492"/>
      <c r="L15" s="366"/>
    </row>
    <row r="16" spans="1:12" ht="15.75" thickBot="1" x14ac:dyDescent="0.3">
      <c r="A16" s="409"/>
      <c r="B16" s="409"/>
      <c r="C16" s="406"/>
      <c r="D16" s="407"/>
      <c r="E16" s="407"/>
      <c r="F16" s="407"/>
      <c r="G16" s="407"/>
      <c r="H16" s="407"/>
      <c r="I16" s="407"/>
      <c r="J16" s="407"/>
      <c r="K16" s="407"/>
      <c r="L16" s="367"/>
    </row>
    <row r="17" spans="1:12" x14ac:dyDescent="0.25">
      <c r="A17" s="409"/>
      <c r="B17" s="409"/>
      <c r="C17" s="506" t="s">
        <v>167</v>
      </c>
      <c r="D17" s="507"/>
      <c r="E17" s="507"/>
      <c r="F17" s="507"/>
      <c r="G17" s="507"/>
      <c r="H17" s="507"/>
      <c r="I17" s="507"/>
      <c r="J17" s="507"/>
      <c r="K17" s="507"/>
      <c r="L17" s="508"/>
    </row>
    <row r="18" spans="1:12" x14ac:dyDescent="0.25">
      <c r="A18" s="409"/>
      <c r="B18" s="409"/>
      <c r="C18" s="509"/>
      <c r="D18" s="510"/>
      <c r="E18" s="510"/>
      <c r="F18" s="510"/>
      <c r="G18" s="510"/>
      <c r="H18" s="510"/>
      <c r="I18" s="510"/>
      <c r="J18" s="510"/>
      <c r="K18" s="510"/>
      <c r="L18" s="511"/>
    </row>
    <row r="19" spans="1:12" x14ac:dyDescent="0.25">
      <c r="A19" s="409"/>
      <c r="B19" s="409"/>
      <c r="C19" s="509"/>
      <c r="D19" s="510"/>
      <c r="E19" s="510"/>
      <c r="F19" s="510"/>
      <c r="G19" s="510"/>
      <c r="H19" s="510"/>
      <c r="I19" s="510"/>
      <c r="J19" s="510"/>
      <c r="K19" s="510"/>
      <c r="L19" s="511"/>
    </row>
    <row r="20" spans="1:12" x14ac:dyDescent="0.25">
      <c r="A20" s="409"/>
      <c r="B20" s="409"/>
      <c r="C20" s="509"/>
      <c r="D20" s="510"/>
      <c r="E20" s="510"/>
      <c r="F20" s="510"/>
      <c r="G20" s="510"/>
      <c r="H20" s="510"/>
      <c r="I20" s="510"/>
      <c r="J20" s="510"/>
      <c r="K20" s="510"/>
      <c r="L20" s="511"/>
    </row>
    <row r="21" spans="1:12" ht="15.75" thickBot="1" x14ac:dyDescent="0.3">
      <c r="A21" s="409"/>
      <c r="B21" s="409"/>
      <c r="C21" s="512"/>
      <c r="D21" s="513"/>
      <c r="E21" s="513"/>
      <c r="F21" s="513"/>
      <c r="G21" s="513"/>
      <c r="H21" s="513"/>
      <c r="I21" s="513"/>
      <c r="J21" s="513"/>
      <c r="K21" s="513"/>
      <c r="L21" s="514"/>
    </row>
    <row r="22" spans="1:12" x14ac:dyDescent="0.25">
      <c r="A22" s="409"/>
      <c r="B22" s="409"/>
      <c r="C22" s="493" t="s">
        <v>168</v>
      </c>
      <c r="D22" s="370"/>
      <c r="E22" s="370"/>
      <c r="F22" s="370"/>
      <c r="G22" s="370"/>
      <c r="H22" s="370"/>
      <c r="I22" s="370"/>
      <c r="J22" s="370"/>
      <c r="K22" s="370"/>
      <c r="L22" s="371"/>
    </row>
    <row r="23" spans="1:12" x14ac:dyDescent="0.25">
      <c r="A23" s="409"/>
      <c r="B23" s="409"/>
      <c r="C23" s="494"/>
      <c r="D23" s="495"/>
      <c r="E23" s="495"/>
      <c r="F23" s="495"/>
      <c r="G23" s="495"/>
      <c r="H23" s="495"/>
      <c r="I23" s="495"/>
      <c r="J23" s="495"/>
      <c r="K23" s="495"/>
      <c r="L23" s="496"/>
    </row>
    <row r="24" spans="1:12" x14ac:dyDescent="0.25">
      <c r="A24" s="409"/>
      <c r="B24" s="409"/>
      <c r="C24" s="494"/>
      <c r="D24" s="495"/>
      <c r="E24" s="495"/>
      <c r="F24" s="495"/>
      <c r="G24" s="495"/>
      <c r="H24" s="495"/>
      <c r="I24" s="495"/>
      <c r="J24" s="495"/>
      <c r="K24" s="495"/>
      <c r="L24" s="496"/>
    </row>
    <row r="25" spans="1:12" ht="15.75" thickBot="1" x14ac:dyDescent="0.3">
      <c r="A25" s="409"/>
      <c r="B25" s="409"/>
      <c r="C25" s="372"/>
      <c r="D25" s="373"/>
      <c r="E25" s="373"/>
      <c r="F25" s="373"/>
      <c r="G25" s="373"/>
      <c r="H25" s="373"/>
      <c r="I25" s="373"/>
      <c r="J25" s="373"/>
      <c r="K25" s="373"/>
      <c r="L25" s="374"/>
    </row>
    <row r="26" spans="1:12" x14ac:dyDescent="0.25">
      <c r="A26" s="409"/>
      <c r="B26" s="409"/>
      <c r="C26" s="79" t="s">
        <v>15</v>
      </c>
      <c r="D26" s="80">
        <v>121500</v>
      </c>
      <c r="E26" s="81">
        <f>D26/D27</f>
        <v>0.16338520811449744</v>
      </c>
      <c r="F26" s="368" t="s">
        <v>23</v>
      </c>
      <c r="G26" s="369"/>
      <c r="H26" s="370"/>
      <c r="I26" s="370"/>
      <c r="J26" s="370"/>
      <c r="K26" s="370"/>
      <c r="L26" s="371"/>
    </row>
    <row r="27" spans="1:12" ht="15.75" thickBot="1" x14ac:dyDescent="0.3">
      <c r="A27" s="409"/>
      <c r="B27" s="409"/>
      <c r="C27" s="82" t="s">
        <v>16</v>
      </c>
      <c r="D27" s="83">
        <v>743641.37</v>
      </c>
      <c r="E27" s="84"/>
      <c r="F27" s="372"/>
      <c r="G27" s="373"/>
      <c r="H27" s="373"/>
      <c r="I27" s="373"/>
      <c r="J27" s="373"/>
      <c r="K27" s="373"/>
      <c r="L27" s="374"/>
    </row>
    <row r="28" spans="1:12" x14ac:dyDescent="0.25">
      <c r="A28" s="409"/>
      <c r="B28" s="409"/>
      <c r="C28" s="85" t="s">
        <v>17</v>
      </c>
      <c r="D28" s="86">
        <v>20830</v>
      </c>
      <c r="E28" s="375" t="s">
        <v>169</v>
      </c>
      <c r="F28" s="376"/>
      <c r="G28" s="376"/>
      <c r="H28" s="376"/>
      <c r="I28" s="376"/>
      <c r="J28" s="376"/>
      <c r="K28" s="376"/>
      <c r="L28" s="377"/>
    </row>
    <row r="29" spans="1:12" ht="15.75" thickBot="1" x14ac:dyDescent="0.3">
      <c r="A29" s="410"/>
      <c r="B29" s="410"/>
      <c r="C29" s="87" t="s">
        <v>18</v>
      </c>
      <c r="D29" s="88">
        <v>86.8</v>
      </c>
      <c r="E29" s="378"/>
      <c r="F29" s="379"/>
      <c r="G29" s="379"/>
      <c r="H29" s="379"/>
      <c r="I29" s="379"/>
      <c r="J29" s="379"/>
      <c r="K29" s="379"/>
      <c r="L29" s="380"/>
    </row>
  </sheetData>
  <mergeCells count="13">
    <mergeCell ref="A1:L2"/>
    <mergeCell ref="A4:A29"/>
    <mergeCell ref="B4:B29"/>
    <mergeCell ref="C8:L8"/>
    <mergeCell ref="E9:L9"/>
    <mergeCell ref="E10:L10"/>
    <mergeCell ref="C11:L11"/>
    <mergeCell ref="D12:L12"/>
    <mergeCell ref="F26:L27"/>
    <mergeCell ref="E28:L29"/>
    <mergeCell ref="C13:L16"/>
    <mergeCell ref="C17:L21"/>
    <mergeCell ref="C22:L25"/>
  </mergeCells>
  <hyperlinks>
    <hyperlink ref="E28" r:id="rId1" xr:uid="{B94F44F0-A237-4D2C-90AB-A71A4DDA7A8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A107-23DE-4772-A624-9947C4316371}">
  <dimension ref="A1:L49"/>
  <sheetViews>
    <sheetView topLeftCell="A19" workbookViewId="0">
      <selection activeCell="D48" sqref="D48"/>
    </sheetView>
  </sheetViews>
  <sheetFormatPr defaultRowHeight="15" x14ac:dyDescent="0.25"/>
  <cols>
    <col min="1" max="1" width="12.85546875" customWidth="1"/>
    <col min="2" max="2" width="5.7109375" bestFit="1" customWidth="1"/>
    <col min="3" max="3" width="23.140625" customWidth="1"/>
    <col min="4" max="4" width="15.28515625" bestFit="1" customWidth="1"/>
    <col min="5" max="5" width="16.85546875" bestFit="1" customWidth="1"/>
    <col min="6" max="6" width="23.140625" bestFit="1" customWidth="1"/>
    <col min="7" max="7" width="23.140625" customWidth="1"/>
    <col min="8" max="8" width="21.28515625" bestFit="1" customWidth="1"/>
    <col min="9" max="9" width="17.5703125" bestFit="1" customWidth="1"/>
    <col min="10" max="10" width="41.85546875" bestFit="1" customWidth="1"/>
    <col min="11" max="11" width="15.5703125" customWidth="1"/>
  </cols>
  <sheetData>
    <row r="1" spans="1:12" ht="18.75" customHeight="1" x14ac:dyDescent="0.25">
      <c r="A1" s="534" t="s">
        <v>0</v>
      </c>
      <c r="B1" s="535"/>
      <c r="C1" s="535"/>
      <c r="D1" s="535"/>
      <c r="E1" s="535"/>
      <c r="F1" s="535"/>
      <c r="G1" s="535"/>
      <c r="H1" s="535"/>
      <c r="I1" s="535"/>
      <c r="J1" s="535"/>
      <c r="K1" s="535"/>
      <c r="L1" s="536"/>
    </row>
    <row r="2" spans="1:12" ht="15.75" thickBot="1" x14ac:dyDescent="0.3">
      <c r="A2" s="537"/>
      <c r="B2" s="538"/>
      <c r="C2" s="538"/>
      <c r="D2" s="538"/>
      <c r="E2" s="538"/>
      <c r="F2" s="538"/>
      <c r="G2" s="538"/>
      <c r="H2" s="538"/>
      <c r="I2" s="538"/>
      <c r="J2" s="538"/>
      <c r="K2" s="538"/>
      <c r="L2" s="539"/>
    </row>
    <row r="3" spans="1:12" ht="15.75" thickBot="1" x14ac:dyDescent="0.3">
      <c r="A3" s="17" t="s">
        <v>1</v>
      </c>
      <c r="B3" s="18" t="s">
        <v>2</v>
      </c>
      <c r="C3" s="18" t="s">
        <v>3</v>
      </c>
      <c r="D3" s="18" t="s">
        <v>4</v>
      </c>
      <c r="E3" s="18" t="s">
        <v>5</v>
      </c>
      <c r="F3" s="18" t="s">
        <v>6</v>
      </c>
      <c r="G3" s="18" t="s">
        <v>27</v>
      </c>
      <c r="H3" s="18" t="s">
        <v>7</v>
      </c>
      <c r="I3" s="18" t="s">
        <v>8</v>
      </c>
      <c r="J3" s="18" t="s">
        <v>9</v>
      </c>
      <c r="K3" s="20" t="s">
        <v>10</v>
      </c>
      <c r="L3" s="19" t="s">
        <v>24</v>
      </c>
    </row>
    <row r="4" spans="1:12" x14ac:dyDescent="0.25">
      <c r="A4" s="531" t="s">
        <v>876</v>
      </c>
      <c r="B4" s="531">
        <v>4</v>
      </c>
      <c r="C4" s="24" t="s">
        <v>29</v>
      </c>
      <c r="D4" s="2" t="s">
        <v>191</v>
      </c>
      <c r="E4" s="2">
        <v>4.5</v>
      </c>
      <c r="F4" s="5" t="s">
        <v>875</v>
      </c>
      <c r="G4" s="5" t="s">
        <v>874</v>
      </c>
      <c r="H4" s="357">
        <v>40.520000000000003</v>
      </c>
      <c r="I4" s="5" t="s">
        <v>867</v>
      </c>
      <c r="J4" s="3">
        <v>6600</v>
      </c>
      <c r="K4" s="3">
        <f t="shared" ref="K4:K26" si="0">J4/2088</f>
        <v>3.1609195402298851</v>
      </c>
      <c r="L4" s="4" t="s">
        <v>870</v>
      </c>
    </row>
    <row r="5" spans="1:12" x14ac:dyDescent="0.25">
      <c r="A5" s="532"/>
      <c r="B5" s="532"/>
      <c r="C5" s="25" t="s">
        <v>135</v>
      </c>
      <c r="D5" s="5" t="s">
        <v>191</v>
      </c>
      <c r="E5" s="5">
        <v>5</v>
      </c>
      <c r="F5" s="5" t="s">
        <v>872</v>
      </c>
      <c r="G5" s="5" t="s">
        <v>871</v>
      </c>
      <c r="H5" s="357">
        <v>26.1</v>
      </c>
      <c r="I5" s="5" t="s">
        <v>867</v>
      </c>
      <c r="J5" s="6">
        <v>6600</v>
      </c>
      <c r="K5" s="6">
        <f t="shared" si="0"/>
        <v>3.1609195402298851</v>
      </c>
      <c r="L5" s="7" t="s">
        <v>870</v>
      </c>
    </row>
    <row r="6" spans="1:12" x14ac:dyDescent="0.25">
      <c r="A6" s="532"/>
      <c r="B6" s="532"/>
      <c r="C6" s="25" t="s">
        <v>135</v>
      </c>
      <c r="D6" s="5" t="s">
        <v>873</v>
      </c>
      <c r="E6" s="5">
        <v>2</v>
      </c>
      <c r="F6" s="5" t="s">
        <v>872</v>
      </c>
      <c r="G6" s="5" t="s">
        <v>871</v>
      </c>
      <c r="H6" s="357">
        <v>22.35</v>
      </c>
      <c r="I6" s="5" t="s">
        <v>867</v>
      </c>
      <c r="J6" s="6">
        <v>6600</v>
      </c>
      <c r="K6" s="6">
        <f t="shared" si="0"/>
        <v>3.1609195402298851</v>
      </c>
      <c r="L6" s="7" t="s">
        <v>870</v>
      </c>
    </row>
    <row r="7" spans="1:12" x14ac:dyDescent="0.25">
      <c r="A7" s="532"/>
      <c r="B7" s="532"/>
      <c r="C7" s="25" t="s">
        <v>171</v>
      </c>
      <c r="D7" s="5" t="s">
        <v>200</v>
      </c>
      <c r="E7" s="5">
        <v>0.5</v>
      </c>
      <c r="F7" s="5" t="s">
        <v>869</v>
      </c>
      <c r="G7" s="5" t="s">
        <v>868</v>
      </c>
      <c r="H7" s="357">
        <v>19.12</v>
      </c>
      <c r="I7" s="5" t="s">
        <v>867</v>
      </c>
      <c r="J7" s="356">
        <v>3300</v>
      </c>
      <c r="K7" s="6">
        <f t="shared" si="0"/>
        <v>1.5804597701149425</v>
      </c>
      <c r="L7" s="7" t="s">
        <v>866</v>
      </c>
    </row>
    <row r="8" spans="1:12" x14ac:dyDescent="0.25">
      <c r="A8" s="532"/>
      <c r="B8" s="532"/>
      <c r="C8" s="25"/>
      <c r="D8" s="5"/>
      <c r="E8" s="5"/>
      <c r="F8" s="5"/>
      <c r="G8" s="5"/>
      <c r="H8" s="5"/>
      <c r="I8" s="5"/>
      <c r="J8" s="6"/>
      <c r="K8" s="6">
        <f t="shared" si="0"/>
        <v>0</v>
      </c>
      <c r="L8" s="7"/>
    </row>
    <row r="9" spans="1:12" x14ac:dyDescent="0.25">
      <c r="A9" s="532"/>
      <c r="B9" s="532"/>
      <c r="C9" s="25"/>
      <c r="D9" s="5"/>
      <c r="E9" s="5"/>
      <c r="F9" s="5"/>
      <c r="G9" s="5"/>
      <c r="H9" s="5"/>
      <c r="I9" s="5"/>
      <c r="J9" s="6"/>
      <c r="K9" s="6">
        <f t="shared" si="0"/>
        <v>0</v>
      </c>
      <c r="L9" s="7"/>
    </row>
    <row r="10" spans="1:12" x14ac:dyDescent="0.25">
      <c r="A10" s="532"/>
      <c r="B10" s="532"/>
      <c r="C10" s="25"/>
      <c r="D10" s="5"/>
      <c r="E10" s="5"/>
      <c r="F10" s="5"/>
      <c r="G10" s="5"/>
      <c r="H10" s="5"/>
      <c r="I10" s="5"/>
      <c r="J10" s="6"/>
      <c r="K10" s="6">
        <f t="shared" si="0"/>
        <v>0</v>
      </c>
      <c r="L10" s="7"/>
    </row>
    <row r="11" spans="1:12" x14ac:dyDescent="0.25">
      <c r="A11" s="532"/>
      <c r="B11" s="532"/>
      <c r="C11" s="25"/>
      <c r="D11" s="5"/>
      <c r="E11" s="5"/>
      <c r="F11" s="5"/>
      <c r="G11" s="5"/>
      <c r="H11" s="5"/>
      <c r="I11" s="5"/>
      <c r="J11" s="6"/>
      <c r="K11" s="6">
        <f t="shared" si="0"/>
        <v>0</v>
      </c>
      <c r="L11" s="7"/>
    </row>
    <row r="12" spans="1:12" x14ac:dyDescent="0.25">
      <c r="A12" s="532"/>
      <c r="B12" s="532"/>
      <c r="C12" s="25"/>
      <c r="D12" s="5"/>
      <c r="E12" s="5"/>
      <c r="F12" s="5"/>
      <c r="G12" s="5"/>
      <c r="H12" s="5"/>
      <c r="I12" s="5"/>
      <c r="J12" s="6"/>
      <c r="K12" s="6">
        <f t="shared" si="0"/>
        <v>0</v>
      </c>
      <c r="L12" s="7"/>
    </row>
    <row r="13" spans="1:12" x14ac:dyDescent="0.25">
      <c r="A13" s="532"/>
      <c r="B13" s="532"/>
      <c r="C13" s="25"/>
      <c r="D13" s="5"/>
      <c r="E13" s="5"/>
      <c r="F13" s="5"/>
      <c r="G13" s="5"/>
      <c r="H13" s="5"/>
      <c r="I13" s="5"/>
      <c r="J13" s="6"/>
      <c r="K13" s="6">
        <f t="shared" si="0"/>
        <v>0</v>
      </c>
      <c r="L13" s="7"/>
    </row>
    <row r="14" spans="1:12" x14ac:dyDescent="0.25">
      <c r="A14" s="532"/>
      <c r="B14" s="532"/>
      <c r="C14" s="25"/>
      <c r="D14" s="5"/>
      <c r="E14" s="5"/>
      <c r="F14" s="5"/>
      <c r="G14" s="5"/>
      <c r="H14" s="5"/>
      <c r="I14" s="5"/>
      <c r="J14" s="6"/>
      <c r="K14" s="6">
        <f t="shared" si="0"/>
        <v>0</v>
      </c>
      <c r="L14" s="7"/>
    </row>
    <row r="15" spans="1:12" x14ac:dyDescent="0.25">
      <c r="A15" s="532"/>
      <c r="B15" s="532"/>
      <c r="C15" s="25"/>
      <c r="D15" s="5"/>
      <c r="E15" s="5"/>
      <c r="F15" s="5"/>
      <c r="G15" s="5"/>
      <c r="H15" s="5"/>
      <c r="I15" s="5"/>
      <c r="J15" s="6"/>
      <c r="K15" s="6">
        <f t="shared" si="0"/>
        <v>0</v>
      </c>
      <c r="L15" s="7"/>
    </row>
    <row r="16" spans="1:12" x14ac:dyDescent="0.25">
      <c r="A16" s="532"/>
      <c r="B16" s="532"/>
      <c r="C16" s="25"/>
      <c r="D16" s="5"/>
      <c r="E16" s="5"/>
      <c r="F16" s="5"/>
      <c r="G16" s="5"/>
      <c r="H16" s="5"/>
      <c r="I16" s="5"/>
      <c r="J16" s="6"/>
      <c r="K16" s="6">
        <f t="shared" si="0"/>
        <v>0</v>
      </c>
      <c r="L16" s="7"/>
    </row>
    <row r="17" spans="1:12" x14ac:dyDescent="0.25">
      <c r="A17" s="532"/>
      <c r="B17" s="532"/>
      <c r="C17" s="25"/>
      <c r="D17" s="5"/>
      <c r="E17" s="5"/>
      <c r="F17" s="5"/>
      <c r="G17" s="5"/>
      <c r="H17" s="5"/>
      <c r="I17" s="5"/>
      <c r="J17" s="6"/>
      <c r="K17" s="6">
        <f t="shared" si="0"/>
        <v>0</v>
      </c>
      <c r="L17" s="7"/>
    </row>
    <row r="18" spans="1:12" x14ac:dyDescent="0.25">
      <c r="A18" s="532"/>
      <c r="B18" s="532"/>
      <c r="C18" s="25"/>
      <c r="D18" s="5"/>
      <c r="E18" s="5"/>
      <c r="F18" s="5"/>
      <c r="G18" s="5"/>
      <c r="H18" s="5"/>
      <c r="I18" s="5"/>
      <c r="J18" s="6"/>
      <c r="K18" s="6">
        <f t="shared" si="0"/>
        <v>0</v>
      </c>
      <c r="L18" s="7"/>
    </row>
    <row r="19" spans="1:12" x14ac:dyDescent="0.25">
      <c r="A19" s="532"/>
      <c r="B19" s="532"/>
      <c r="C19" s="25"/>
      <c r="D19" s="5"/>
      <c r="E19" s="5"/>
      <c r="F19" s="5"/>
      <c r="G19" s="5"/>
      <c r="H19" s="5"/>
      <c r="I19" s="5"/>
      <c r="J19" s="6"/>
      <c r="K19" s="6">
        <f t="shared" si="0"/>
        <v>0</v>
      </c>
      <c r="L19" s="7"/>
    </row>
    <row r="20" spans="1:12" x14ac:dyDescent="0.25">
      <c r="A20" s="532"/>
      <c r="B20" s="532"/>
      <c r="C20" s="25"/>
      <c r="D20" s="5"/>
      <c r="E20" s="5"/>
      <c r="F20" s="5"/>
      <c r="G20" s="5"/>
      <c r="H20" s="5"/>
      <c r="I20" s="5"/>
      <c r="J20" s="6"/>
      <c r="K20" s="6">
        <f t="shared" si="0"/>
        <v>0</v>
      </c>
      <c r="L20" s="7"/>
    </row>
    <row r="21" spans="1:12" x14ac:dyDescent="0.25">
      <c r="A21" s="532"/>
      <c r="B21" s="532"/>
      <c r="C21" s="25"/>
      <c r="D21" s="5"/>
      <c r="E21" s="5"/>
      <c r="F21" s="5"/>
      <c r="G21" s="5"/>
      <c r="H21" s="5"/>
      <c r="I21" s="5"/>
      <c r="J21" s="6"/>
      <c r="K21" s="6">
        <f t="shared" si="0"/>
        <v>0</v>
      </c>
      <c r="L21" s="7"/>
    </row>
    <row r="22" spans="1:12" x14ac:dyDescent="0.25">
      <c r="A22" s="532"/>
      <c r="B22" s="532"/>
      <c r="C22" s="25"/>
      <c r="D22" s="5"/>
      <c r="E22" s="5"/>
      <c r="F22" s="5"/>
      <c r="G22" s="5"/>
      <c r="H22" s="5"/>
      <c r="I22" s="5"/>
      <c r="J22" s="6"/>
      <c r="K22" s="6">
        <f t="shared" si="0"/>
        <v>0</v>
      </c>
      <c r="L22" s="7"/>
    </row>
    <row r="23" spans="1:12" x14ac:dyDescent="0.25">
      <c r="A23" s="532"/>
      <c r="B23" s="532"/>
      <c r="C23" s="25"/>
      <c r="D23" s="5"/>
      <c r="E23" s="5"/>
      <c r="F23" s="5"/>
      <c r="G23" s="5"/>
      <c r="H23" s="5"/>
      <c r="I23" s="5"/>
      <c r="J23" s="6"/>
      <c r="K23" s="6">
        <f t="shared" si="0"/>
        <v>0</v>
      </c>
      <c r="L23" s="7"/>
    </row>
    <row r="24" spans="1:12" x14ac:dyDescent="0.25">
      <c r="A24" s="532"/>
      <c r="B24" s="532"/>
      <c r="C24" s="25"/>
      <c r="D24" s="5"/>
      <c r="E24" s="5"/>
      <c r="F24" s="5"/>
      <c r="G24" s="5"/>
      <c r="H24" s="5"/>
      <c r="I24" s="5"/>
      <c r="J24" s="6"/>
      <c r="K24" s="6">
        <f t="shared" si="0"/>
        <v>0</v>
      </c>
      <c r="L24" s="7"/>
    </row>
    <row r="25" spans="1:12" x14ac:dyDescent="0.25">
      <c r="A25" s="532"/>
      <c r="B25" s="532"/>
      <c r="C25" s="25"/>
      <c r="D25" s="5"/>
      <c r="E25" s="5"/>
      <c r="F25" s="5"/>
      <c r="G25" s="5"/>
      <c r="H25" s="5"/>
      <c r="I25" s="5"/>
      <c r="J25" s="6"/>
      <c r="K25" s="6">
        <f t="shared" si="0"/>
        <v>0</v>
      </c>
      <c r="L25" s="7"/>
    </row>
    <row r="26" spans="1:12" ht="15.75" thickBot="1" x14ac:dyDescent="0.3">
      <c r="A26" s="532"/>
      <c r="B26" s="532"/>
      <c r="C26" s="96"/>
      <c r="D26" s="97"/>
      <c r="E26" s="97"/>
      <c r="F26" s="97"/>
      <c r="G26" s="97"/>
      <c r="H26" s="97"/>
      <c r="I26" s="97"/>
      <c r="J26" s="98"/>
      <c r="K26" s="98">
        <f t="shared" si="0"/>
        <v>0</v>
      </c>
      <c r="L26" s="99"/>
    </row>
    <row r="27" spans="1:12" x14ac:dyDescent="0.25">
      <c r="A27" s="532"/>
      <c r="B27" s="532"/>
      <c r="C27" s="455" t="s">
        <v>20</v>
      </c>
      <c r="D27" s="455"/>
      <c r="E27" s="455"/>
      <c r="F27" s="455"/>
      <c r="G27" s="455"/>
      <c r="H27" s="455"/>
      <c r="I27" s="455"/>
      <c r="J27" s="455"/>
      <c r="K27" s="455"/>
      <c r="L27" s="456"/>
    </row>
    <row r="28" spans="1:12" x14ac:dyDescent="0.25">
      <c r="A28" s="532"/>
      <c r="B28" s="532"/>
      <c r="C28" s="25" t="s">
        <v>21</v>
      </c>
      <c r="D28" s="23">
        <v>75</v>
      </c>
      <c r="E28" s="411" t="s">
        <v>865</v>
      </c>
      <c r="F28" s="412"/>
      <c r="G28" s="412"/>
      <c r="H28" s="412"/>
      <c r="I28" s="412"/>
      <c r="J28" s="412"/>
      <c r="K28" s="412"/>
      <c r="L28" s="413"/>
    </row>
    <row r="29" spans="1:12" x14ac:dyDescent="0.25">
      <c r="A29" s="532"/>
      <c r="B29" s="532"/>
      <c r="C29" s="96" t="s">
        <v>21</v>
      </c>
      <c r="D29" s="332">
        <v>60</v>
      </c>
      <c r="E29" s="411" t="s">
        <v>864</v>
      </c>
      <c r="F29" s="412"/>
      <c r="G29" s="412"/>
      <c r="H29" s="412"/>
      <c r="I29" s="412"/>
      <c r="J29" s="412"/>
      <c r="K29" s="412"/>
      <c r="L29" s="413"/>
    </row>
    <row r="30" spans="1:12" ht="15.75" thickBot="1" x14ac:dyDescent="0.3">
      <c r="A30" s="532"/>
      <c r="B30" s="532"/>
      <c r="C30" s="26" t="s">
        <v>22</v>
      </c>
      <c r="D30" s="37">
        <v>0.57499999999999996</v>
      </c>
      <c r="E30" s="414" t="s">
        <v>25</v>
      </c>
      <c r="F30" s="415"/>
      <c r="G30" s="415"/>
      <c r="H30" s="415"/>
      <c r="I30" s="415"/>
      <c r="J30" s="415"/>
      <c r="K30" s="415"/>
      <c r="L30" s="416"/>
    </row>
    <row r="31" spans="1:12" ht="15.75" thickBot="1" x14ac:dyDescent="0.3">
      <c r="A31" s="532"/>
      <c r="B31" s="532"/>
      <c r="C31" s="540" t="s">
        <v>11</v>
      </c>
      <c r="D31" s="540"/>
      <c r="E31" s="540"/>
      <c r="F31" s="540"/>
      <c r="G31" s="540"/>
      <c r="H31" s="540"/>
      <c r="I31" s="540"/>
      <c r="J31" s="540"/>
      <c r="K31" s="540"/>
      <c r="L31" s="541"/>
    </row>
    <row r="32" spans="1:12" ht="15.75" thickBot="1" x14ac:dyDescent="0.3">
      <c r="A32" s="532"/>
      <c r="B32" s="532"/>
      <c r="C32" s="44" t="s">
        <v>12</v>
      </c>
      <c r="D32" s="542">
        <v>11</v>
      </c>
      <c r="E32" s="543"/>
      <c r="F32" s="543"/>
      <c r="G32" s="543"/>
      <c r="H32" s="543"/>
      <c r="I32" s="543"/>
      <c r="J32" s="543"/>
      <c r="K32" s="543"/>
      <c r="L32" s="544"/>
    </row>
    <row r="33" spans="1:12" x14ac:dyDescent="0.25">
      <c r="A33" s="532"/>
      <c r="B33" s="532"/>
      <c r="C33" s="545" t="s">
        <v>13</v>
      </c>
      <c r="D33" s="8" t="s">
        <v>863</v>
      </c>
      <c r="E33" s="9" t="s">
        <v>862</v>
      </c>
      <c r="F33" s="9"/>
      <c r="G33" s="9" t="s">
        <v>861</v>
      </c>
      <c r="H33" s="9" t="s">
        <v>860</v>
      </c>
      <c r="I33" s="9"/>
      <c r="J33" s="9"/>
      <c r="K33" s="9"/>
      <c r="L33" s="10"/>
    </row>
    <row r="34" spans="1:12" x14ac:dyDescent="0.25">
      <c r="A34" s="532"/>
      <c r="B34" s="532"/>
      <c r="C34" s="546"/>
      <c r="D34" s="11" t="s">
        <v>859</v>
      </c>
      <c r="E34" t="s">
        <v>858</v>
      </c>
      <c r="L34" s="13"/>
    </row>
    <row r="35" spans="1:12" x14ac:dyDescent="0.25">
      <c r="A35" s="532"/>
      <c r="B35" s="532"/>
      <c r="C35" s="546"/>
      <c r="D35" s="11" t="s">
        <v>857</v>
      </c>
      <c r="E35" t="s">
        <v>856</v>
      </c>
      <c r="G35" t="s">
        <v>855</v>
      </c>
      <c r="L35" s="13"/>
    </row>
    <row r="36" spans="1:12" ht="15.75" thickBot="1" x14ac:dyDescent="0.3">
      <c r="A36" s="532"/>
      <c r="B36" s="532"/>
      <c r="C36" s="547"/>
      <c r="D36" s="100" t="s">
        <v>854</v>
      </c>
      <c r="E36" s="14" t="s">
        <v>853</v>
      </c>
      <c r="F36" s="14"/>
      <c r="G36" s="14" t="s">
        <v>852</v>
      </c>
      <c r="H36" s="14"/>
      <c r="I36" s="14"/>
      <c r="J36" s="14"/>
      <c r="K36" s="14"/>
      <c r="L36" s="15"/>
    </row>
    <row r="37" spans="1:12" x14ac:dyDescent="0.25">
      <c r="A37" s="532"/>
      <c r="B37" s="532"/>
      <c r="C37" s="545" t="s">
        <v>14</v>
      </c>
      <c r="D37" s="8" t="s">
        <v>851</v>
      </c>
      <c r="E37" s="9"/>
      <c r="F37" s="9"/>
      <c r="G37" s="9"/>
      <c r="H37" s="9"/>
      <c r="I37" s="9"/>
      <c r="J37" s="9"/>
      <c r="K37" s="9"/>
      <c r="L37" s="10"/>
    </row>
    <row r="38" spans="1:12" x14ac:dyDescent="0.25">
      <c r="A38" s="532"/>
      <c r="B38" s="532"/>
      <c r="C38" s="546"/>
      <c r="D38" s="11"/>
      <c r="L38" s="13"/>
    </row>
    <row r="39" spans="1:12" x14ac:dyDescent="0.25">
      <c r="A39" s="532"/>
      <c r="B39" s="532"/>
      <c r="C39" s="546"/>
      <c r="D39" s="11" t="s">
        <v>850</v>
      </c>
      <c r="L39" s="13"/>
    </row>
    <row r="40" spans="1:12" x14ac:dyDescent="0.25">
      <c r="A40" s="532"/>
      <c r="B40" s="532"/>
      <c r="C40" s="546"/>
      <c r="D40" s="11"/>
      <c r="L40" s="13"/>
    </row>
    <row r="41" spans="1:12" ht="15.75" thickBot="1" x14ac:dyDescent="0.3">
      <c r="A41" s="532"/>
      <c r="B41" s="532"/>
      <c r="C41" s="546"/>
      <c r="D41" s="11"/>
      <c r="L41" s="13"/>
    </row>
    <row r="42" spans="1:12" x14ac:dyDescent="0.25">
      <c r="A42" s="532"/>
      <c r="B42" s="532"/>
      <c r="C42" s="545" t="s">
        <v>19</v>
      </c>
      <c r="D42" s="522" t="s">
        <v>849</v>
      </c>
      <c r="E42" s="523"/>
      <c r="F42" s="523"/>
      <c r="G42" s="523"/>
      <c r="H42" s="523"/>
      <c r="I42" s="523"/>
      <c r="J42" s="523"/>
      <c r="K42" s="523"/>
      <c r="L42" s="524"/>
    </row>
    <row r="43" spans="1:12" x14ac:dyDescent="0.25">
      <c r="A43" s="532"/>
      <c r="B43" s="532"/>
      <c r="C43" s="546"/>
      <c r="D43" s="525"/>
      <c r="E43" s="526"/>
      <c r="F43" s="526"/>
      <c r="G43" s="526"/>
      <c r="H43" s="526"/>
      <c r="I43" s="526"/>
      <c r="J43" s="526"/>
      <c r="K43" s="526"/>
      <c r="L43" s="527"/>
    </row>
    <row r="44" spans="1:12" x14ac:dyDescent="0.25">
      <c r="A44" s="532"/>
      <c r="B44" s="532"/>
      <c r="C44" s="546"/>
      <c r="D44" s="525"/>
      <c r="E44" s="526"/>
      <c r="F44" s="526"/>
      <c r="G44" s="526"/>
      <c r="H44" s="526"/>
      <c r="I44" s="526"/>
      <c r="J44" s="526"/>
      <c r="K44" s="526"/>
      <c r="L44" s="527"/>
    </row>
    <row r="45" spans="1:12" ht="15.75" thickBot="1" x14ac:dyDescent="0.3">
      <c r="A45" s="532"/>
      <c r="B45" s="532"/>
      <c r="C45" s="547"/>
      <c r="D45" s="528"/>
      <c r="E45" s="529"/>
      <c r="F45" s="529"/>
      <c r="G45" s="529"/>
      <c r="H45" s="529"/>
      <c r="I45" s="529"/>
      <c r="J45" s="529"/>
      <c r="K45" s="529"/>
      <c r="L45" s="530"/>
    </row>
    <row r="46" spans="1:12" x14ac:dyDescent="0.25">
      <c r="A46" s="532"/>
      <c r="B46" s="532"/>
      <c r="C46" s="45" t="s">
        <v>15</v>
      </c>
      <c r="D46" s="21">
        <v>112456</v>
      </c>
      <c r="E46" s="22">
        <f>D46/D47</f>
        <v>0.15455829883616731</v>
      </c>
      <c r="F46" s="515" t="s">
        <v>23</v>
      </c>
      <c r="G46" s="516"/>
      <c r="H46" s="517"/>
      <c r="I46" s="517"/>
      <c r="J46" s="517"/>
      <c r="K46" s="517"/>
      <c r="L46" s="518"/>
    </row>
    <row r="47" spans="1:12" ht="15.75" thickBot="1" x14ac:dyDescent="0.3">
      <c r="A47" s="532"/>
      <c r="B47" s="532"/>
      <c r="C47" s="46" t="s">
        <v>16</v>
      </c>
      <c r="D47" s="16">
        <v>727596</v>
      </c>
      <c r="E47" s="1"/>
      <c r="F47" s="519"/>
      <c r="G47" s="520"/>
      <c r="H47" s="520"/>
      <c r="I47" s="520"/>
      <c r="J47" s="520"/>
      <c r="K47" s="520"/>
      <c r="L47" s="521"/>
    </row>
    <row r="48" spans="1:12" x14ac:dyDescent="0.25">
      <c r="A48" s="532"/>
      <c r="B48" s="532"/>
      <c r="C48" s="47" t="s">
        <v>17</v>
      </c>
      <c r="D48" s="48">
        <v>39348</v>
      </c>
      <c r="E48" s="548" t="s">
        <v>124</v>
      </c>
      <c r="F48" s="549"/>
      <c r="G48" s="549"/>
      <c r="H48" s="549"/>
      <c r="I48" s="549"/>
      <c r="J48" s="549"/>
      <c r="K48" s="549"/>
      <c r="L48" s="550"/>
    </row>
    <row r="49" spans="1:12" ht="15.75" thickBot="1" x14ac:dyDescent="0.3">
      <c r="A49" s="533"/>
      <c r="B49" s="533"/>
      <c r="C49" s="49" t="s">
        <v>18</v>
      </c>
      <c r="D49" s="27">
        <v>96.2</v>
      </c>
      <c r="E49" s="551"/>
      <c r="F49" s="552"/>
      <c r="G49" s="552"/>
      <c r="H49" s="552"/>
      <c r="I49" s="552"/>
      <c r="J49" s="552"/>
      <c r="K49" s="552"/>
      <c r="L49" s="553"/>
    </row>
  </sheetData>
  <mergeCells count="15">
    <mergeCell ref="A4:A49"/>
    <mergeCell ref="A1:L2"/>
    <mergeCell ref="C31:L31"/>
    <mergeCell ref="D32:L32"/>
    <mergeCell ref="C33:C36"/>
    <mergeCell ref="B4:B49"/>
    <mergeCell ref="C37:C41"/>
    <mergeCell ref="E48:L49"/>
    <mergeCell ref="C42:C45"/>
    <mergeCell ref="C27:L27"/>
    <mergeCell ref="E28:L28"/>
    <mergeCell ref="E30:L30"/>
    <mergeCell ref="F46:L47"/>
    <mergeCell ref="E29:L29"/>
    <mergeCell ref="D42:L45"/>
  </mergeCells>
  <hyperlinks>
    <hyperlink ref="E48" r:id="rId1" xr:uid="{410AB1F9-0C2B-4B33-A344-6D9834F032AF}"/>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Becker</vt:lpstr>
      <vt:lpstr>Cass</vt:lpstr>
      <vt:lpstr>Chisago</vt:lpstr>
      <vt:lpstr>Clay</vt:lpstr>
      <vt:lpstr>Clearwater</vt:lpstr>
      <vt:lpstr>Cottonwood</vt:lpstr>
      <vt:lpstr>Crow Wing</vt:lpstr>
      <vt:lpstr>Dodge</vt:lpstr>
      <vt:lpstr>Isanti</vt:lpstr>
      <vt:lpstr>Todd</vt:lpstr>
      <vt:lpstr>Scott</vt:lpstr>
      <vt:lpstr>Swift</vt:lpstr>
      <vt:lpstr>Stevens</vt:lpstr>
      <vt:lpstr>Pope</vt:lpstr>
      <vt:lpstr>Morrison</vt:lpstr>
      <vt:lpstr>East Otter Tail</vt:lpstr>
      <vt:lpstr>Meeker</vt:lpstr>
      <vt:lpstr>Kandiyohi</vt:lpstr>
      <vt:lpstr>Fillmore</vt:lpstr>
      <vt:lpstr>Douglas</vt:lpstr>
      <vt:lpstr>Chippewa</vt:lpstr>
      <vt:lpstr>Benton</vt:lpstr>
      <vt:lpstr>Goodhue</vt:lpstr>
      <vt:lpstr>Lac qui Parle</vt:lpstr>
      <vt:lpstr>Lake of the Woods</vt:lpstr>
      <vt:lpstr>Lyon</vt:lpstr>
      <vt:lpstr>Mahnomen</vt:lpstr>
      <vt:lpstr>Marshall</vt:lpstr>
      <vt:lpstr>Mower</vt:lpstr>
      <vt:lpstr>Murray</vt:lpstr>
      <vt:lpstr>Nobles</vt:lpstr>
      <vt:lpstr>Norman</vt:lpstr>
      <vt:lpstr>Pennington</vt:lpstr>
      <vt:lpstr>Red Lake</vt:lpstr>
      <vt:lpstr>Roseau</vt:lpstr>
      <vt:lpstr>Rice</vt:lpstr>
      <vt:lpstr>Root River</vt:lpstr>
      <vt:lpstr>Sherburne</vt:lpstr>
      <vt:lpstr>Steele</vt:lpstr>
      <vt:lpstr>Wabasha</vt:lpstr>
      <vt:lpstr>Waseca</vt:lpstr>
      <vt:lpstr>West Otter Tail</vt:lpstr>
      <vt:lpstr>West Polk</vt:lpstr>
      <vt:lpstr>Wilkin</vt:lpstr>
      <vt:lpstr>Winona</vt:lpstr>
      <vt:lpstr>Yellow Med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Frahm, Chessa - NRCS-CD, Madison, MN</dc:creator>
  <cp:lastModifiedBy>Frahm, Chessa - NRCS-CD, Madison, MN</cp:lastModifiedBy>
  <cp:lastPrinted>2020-02-21T17:18:10Z</cp:lastPrinted>
  <dcterms:created xsi:type="dcterms:W3CDTF">2020-01-27T13:10:05Z</dcterms:created>
  <dcterms:modified xsi:type="dcterms:W3CDTF">2020-05-13T13:13:31Z</dcterms:modified>
</cp:coreProperties>
</file>