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hessa.frahm\MACDE\2017\"/>
    </mc:Choice>
  </mc:AlternateContent>
  <bookViews>
    <workbookView xWindow="0" yWindow="0" windowWidth="24000" windowHeight="9645" activeTab="4"/>
  </bookViews>
  <sheets>
    <sheet name="Area 1" sheetId="1" r:id="rId1"/>
    <sheet name="Area 2" sheetId="2" r:id="rId2"/>
    <sheet name="Area 3" sheetId="3" r:id="rId3"/>
    <sheet name="Area 4" sheetId="4" r:id="rId4"/>
    <sheet name="Area 5" sheetId="5" r:id="rId5"/>
    <sheet name="Area 6" sheetId="6" r:id="rId6"/>
    <sheet name="Area 7" sheetId="7" r:id="rId7"/>
    <sheet name="Area 8" sheetId="8" r:id="rId8"/>
  </sheets>
  <calcPr calcId="162913"/>
</workbook>
</file>

<file path=xl/calcChain.xml><?xml version="1.0" encoding="utf-8"?>
<calcChain xmlns="http://schemas.openxmlformats.org/spreadsheetml/2006/main">
  <c r="G235" i="5" l="1"/>
  <c r="G271" i="5"/>
  <c r="G270" i="5"/>
  <c r="G269" i="5"/>
  <c r="G267" i="5"/>
  <c r="G268" i="5"/>
  <c r="G266" i="5"/>
  <c r="G265" i="5"/>
  <c r="J5" i="5"/>
  <c r="J4" i="5"/>
  <c r="J3" i="5"/>
  <c r="E300" i="5"/>
  <c r="E299" i="5"/>
  <c r="E298" i="5"/>
  <c r="E297" i="5"/>
  <c r="E271" i="5"/>
  <c r="E270" i="5"/>
  <c r="E269" i="5"/>
  <c r="E268" i="5"/>
  <c r="E267" i="5"/>
  <c r="E266" i="5"/>
  <c r="E265" i="5"/>
  <c r="E239" i="5"/>
  <c r="E238" i="5"/>
  <c r="E237" i="5"/>
  <c r="E235" i="5"/>
  <c r="E207" i="5"/>
  <c r="E206" i="5"/>
  <c r="E205" i="5"/>
  <c r="E204" i="5"/>
  <c r="E203" i="5"/>
  <c r="E199" i="5"/>
  <c r="E172" i="5"/>
  <c r="E171" i="5"/>
  <c r="E170" i="5"/>
  <c r="E169" i="5"/>
  <c r="E145" i="5"/>
  <c r="E144" i="5"/>
  <c r="E143" i="5"/>
  <c r="E101" i="5"/>
  <c r="E100" i="5"/>
  <c r="E99" i="5"/>
  <c r="E98" i="5"/>
  <c r="E71" i="5"/>
  <c r="E68" i="5"/>
  <c r="E45" i="5"/>
  <c r="E44" i="5"/>
  <c r="E43" i="5"/>
  <c r="E41" i="5"/>
  <c r="E11" i="5"/>
  <c r="E10" i="5"/>
  <c r="E9" i="5"/>
  <c r="E8" i="5"/>
  <c r="E7" i="5"/>
  <c r="E6" i="5"/>
  <c r="E5" i="5"/>
  <c r="E4" i="5"/>
  <c r="K3" i="5" l="1"/>
</calcChain>
</file>

<file path=xl/sharedStrings.xml><?xml version="1.0" encoding="utf-8"?>
<sst xmlns="http://schemas.openxmlformats.org/spreadsheetml/2006/main" count="3940" uniqueCount="1286">
  <si>
    <t>SWCD</t>
  </si>
  <si>
    <t>Area</t>
  </si>
  <si>
    <t>Full/Part-time</t>
  </si>
  <si>
    <t>Employee Health Benefits:</t>
  </si>
  <si>
    <t>Supervisor Compensation</t>
  </si>
  <si>
    <t>Mileage Reimbursement</t>
  </si>
  <si>
    <t>IRS Rate</t>
  </si>
  <si>
    <t>Full-time</t>
  </si>
  <si>
    <t>Employee Leave Benefits:</t>
  </si>
  <si>
    <t>Sick leave:</t>
  </si>
  <si>
    <t>Annual leave:</t>
  </si>
  <si>
    <t xml:space="preserve">Severance Compensation: </t>
  </si>
  <si>
    <t>Paid Holidays:</t>
  </si>
  <si>
    <t>12 per year</t>
  </si>
  <si>
    <t>County Support:</t>
  </si>
  <si>
    <t>% of total operating budget</t>
  </si>
  <si>
    <t>County Population:</t>
  </si>
  <si>
    <t>County Cost of Living Index:</t>
  </si>
  <si>
    <t>All meetings</t>
  </si>
  <si>
    <t>Max accumulation of 240 hours</t>
  </si>
  <si>
    <t>2017 SWCD Wage and Benefit Report</t>
  </si>
  <si>
    <t>Staff Position</t>
  </si>
  <si>
    <t>2017 Wage</t>
  </si>
  <si>
    <t>Length of Service with Current SWCD</t>
  </si>
  <si>
    <t>Total Years of Experience</t>
  </si>
  <si>
    <t>Clay</t>
  </si>
  <si>
    <t>District Manager</t>
  </si>
  <si>
    <t>8 hours per month (any length of service)</t>
  </si>
  <si>
    <t>8 hours per month -12 days (0 - 4 years)</t>
  </si>
  <si>
    <t>10 hours per month - 15 days (5 - 10 years)</t>
  </si>
  <si>
    <t>14 hours per month- 18 days (11 - 15 years)</t>
  </si>
  <si>
    <t>14 hours per month - 21 days (16 - 20 years)</t>
  </si>
  <si>
    <t>16 hours per month - 24 days (After 20 years)</t>
  </si>
  <si>
    <t>Overtime</t>
  </si>
  <si>
    <t>Comp time taken at 1-1/2 for each hour worked. Only 40 hours may be carried over to the following year.</t>
  </si>
  <si>
    <t>Probationary Period</t>
  </si>
  <si>
    <t>6 months - no vacation accrued during this time.</t>
  </si>
  <si>
    <t>District Technician/
CFO Technician</t>
  </si>
  <si>
    <t>Water Resource Management Technician</t>
  </si>
  <si>
    <t>District Technician</t>
  </si>
  <si>
    <t>District Coordinator</t>
  </si>
  <si>
    <t>1 year</t>
  </si>
  <si>
    <t>2 years</t>
  </si>
  <si>
    <t>39 years</t>
  </si>
  <si>
    <t>26 years</t>
  </si>
  <si>
    <t>9 years</t>
  </si>
  <si>
    <t>Wage Range</t>
  </si>
  <si>
    <t>Becker</t>
  </si>
  <si>
    <t>District Administrator</t>
  </si>
  <si>
    <t>4 years</t>
  </si>
  <si>
    <t>Office Manager</t>
  </si>
  <si>
    <t>$850/ month cash Taxable Fringe</t>
  </si>
  <si>
    <t>Office Assistant</t>
  </si>
  <si>
    <t>Part-Time</t>
  </si>
  <si>
    <t>$40/ month Cell Phone Allowance</t>
  </si>
  <si>
    <t>Soil &amp; Water Resource Technician</t>
  </si>
  <si>
    <t>22 years</t>
  </si>
  <si>
    <t>$150/ year Clothing Allowance</t>
  </si>
  <si>
    <t>Engineering Technician</t>
  </si>
  <si>
    <t>3 years</t>
  </si>
  <si>
    <t>Shoreland Technician</t>
  </si>
  <si>
    <t>Ag Inspector / Shoreland Coord</t>
  </si>
  <si>
    <t>Program Technician</t>
  </si>
  <si>
    <t>District Engineer</t>
  </si>
  <si>
    <t>AIS / WQ Coordinator</t>
  </si>
  <si>
    <t>Seasonal Technician</t>
  </si>
  <si>
    <t>4 hours per pay period (any length of service)</t>
  </si>
  <si>
    <t>Max accumulation of 960 hours</t>
  </si>
  <si>
    <t>4 hours per pay period (0 - 3 years)</t>
  </si>
  <si>
    <t>Max accumulation of 192 hours</t>
  </si>
  <si>
    <t>6 hours per pay period (3 - 15 years)</t>
  </si>
  <si>
    <t>8 hours per pay period (15+ years)</t>
  </si>
  <si>
    <t>Employees who have completed five (5) years of service and have honorably separated, including medical separation or retirement, shall be entitled to be paid for all unused vacation time and onehalf (1/2) of all unused sick leave up to four hundred (400) hours of  unused sick leave.  If separation occurs before five (5) years of completed service, the employee shall receive unused vacation leave only.  Severance pay shall be paid to any surviving spouse, dependents, or estate upon death of the employee.</t>
  </si>
  <si>
    <t>15 years</t>
  </si>
  <si>
    <t>10 years</t>
  </si>
  <si>
    <t>25 years</t>
  </si>
  <si>
    <t>5 years</t>
  </si>
  <si>
    <t>8 years</t>
  </si>
  <si>
    <t>12 years</t>
  </si>
  <si>
    <t>East Polk</t>
  </si>
  <si>
    <t>17 years</t>
  </si>
  <si>
    <t>Group Health Insurance provided</t>
  </si>
  <si>
    <t>Administrative Assistant</t>
  </si>
  <si>
    <t>1.5 years</t>
  </si>
  <si>
    <t>Part-time</t>
  </si>
  <si>
    <t>3 months</t>
  </si>
  <si>
    <t>4 hours per pay period (0 - 5 years)</t>
  </si>
  <si>
    <t>5 hours per pay period (6 - 10 years)</t>
  </si>
  <si>
    <t>6 hours per pay period (11 - 15 years)</t>
  </si>
  <si>
    <t>7 hours per pay period (16 - 20 years)</t>
  </si>
  <si>
    <t>8 hours per pay period (21 - 25 years)</t>
  </si>
  <si>
    <t>9 hours per pay period (After 25 years)</t>
  </si>
  <si>
    <t xml:space="preserve">Sick leave: </t>
  </si>
  <si>
    <t xml:space="preserve">All District employees who retire or whose employment is terminated in good standing shall be entitled to severance pay for all unused vacation, and one-third (1/3) of all unused sick leave not to exceed 200 hours.  Severance pay shall be paid to surviving spouse, dependents, or estate upon death of an employee.   </t>
  </si>
  <si>
    <t>10 per year</t>
  </si>
  <si>
    <t>Max accumulation of 240 hours -                     Annual leave is not granted to P/T employees</t>
  </si>
  <si>
    <t>Max accumulation of 600 hours  -                     Sick leave for P/T employees is accrued at 4 hours per month.</t>
  </si>
  <si>
    <t>Starting</t>
  </si>
  <si>
    <t>Includes West Polk</t>
  </si>
  <si>
    <t>East Otter Tail</t>
  </si>
  <si>
    <t>No information provided</t>
  </si>
  <si>
    <t>Grant</t>
  </si>
  <si>
    <t>NA</t>
  </si>
  <si>
    <t>Resource Conservationist</t>
  </si>
  <si>
    <t>6 months</t>
  </si>
  <si>
    <t>Technician</t>
  </si>
  <si>
    <t>Coordinator</t>
  </si>
  <si>
    <t>Max accumulation of 720 hours</t>
  </si>
  <si>
    <t>6 hours per pay period (6 - 15 years)</t>
  </si>
  <si>
    <t>8  hours per pay period (16 years and up)</t>
  </si>
  <si>
    <t xml:space="preserve">All District employees who retire or whose employment is terminated in good standing shall be entitled to severance pay in the form of regular pay for all unused accrued vacation leave, accrued compensatory time, and 50% of accrued sick leave.  In the event that benefits due is a result of an employee’s death, severance pay shall be paid to the surviving spouse, dependents, or estate.   </t>
  </si>
  <si>
    <t>All SWCD staff participate in a group health/life insurance program which is covered 100% by the SWCD at a monthly cost of $5646.79</t>
  </si>
  <si>
    <t>http://www.city-data.com/county/Grant_County-MN.html</t>
  </si>
  <si>
    <t>Kittson</t>
  </si>
  <si>
    <t>4.5 Years</t>
  </si>
  <si>
    <t>District Technican 1</t>
  </si>
  <si>
    <t>3.5 Years</t>
  </si>
  <si>
    <t xml:space="preserve">District Technican 2 </t>
  </si>
  <si>
    <t>3 Months</t>
  </si>
  <si>
    <t xml:space="preserve">Full Health benefit and $2,000/year toward Health Savings Account. </t>
  </si>
  <si>
    <t>Max accumulation of 880 hours</t>
  </si>
  <si>
    <t>6 hours per pay period (3-10 years)</t>
  </si>
  <si>
    <t>7 hours per pay period (10-15 years)</t>
  </si>
  <si>
    <t>8 hours per pay period (After 15 years)</t>
  </si>
  <si>
    <t>http://www.city-data.com/county/Kittson_County-MN.html</t>
  </si>
  <si>
    <t>Mahnomen</t>
  </si>
  <si>
    <t>18 years</t>
  </si>
  <si>
    <t>23 years</t>
  </si>
  <si>
    <t>$250 / month cash Taxable Fringe</t>
  </si>
  <si>
    <t>Buffer Technician</t>
  </si>
  <si>
    <t>1 month</t>
  </si>
  <si>
    <t>$16.00 / month (paid to NCPERS Life Ins)</t>
  </si>
  <si>
    <t>Max accumulation of 64 hours</t>
  </si>
  <si>
    <t>Bonus Vacation Leave:</t>
  </si>
  <si>
    <t>Upon retirement/termination/leaving, employee receives nothing for accumulated sick leave &amp; half pay for accumulated annual leave.</t>
  </si>
  <si>
    <t>http://www.city-data.com/county/Mahnomen_County-MN.html</t>
  </si>
  <si>
    <t>Independent Contract</t>
  </si>
  <si>
    <t>Marshall</t>
  </si>
  <si>
    <t>Field Manager</t>
  </si>
  <si>
    <t>11 years</t>
  </si>
  <si>
    <t>Programs Manager</t>
  </si>
  <si>
    <t>13 years</t>
  </si>
  <si>
    <t>$500 / month cash Taxable Fringe</t>
  </si>
  <si>
    <t>34 years</t>
  </si>
  <si>
    <t xml:space="preserve">8 hours per month </t>
  </si>
  <si>
    <t xml:space="preserve">All employees who retire or whose employment is terminated shall be entitled pay for all unused vacation time and one half (1/2) of all unused sick leave not to exceed a combination of thirty (30) days.  (8 hours for full-time, pro-rated for part-time).  Severance pay shall be paid to surviving spouse, dependents, or estate upon death of employee. </t>
  </si>
  <si>
    <t>11 per year</t>
  </si>
  <si>
    <t>1-2 years = 12 work days</t>
  </si>
  <si>
    <t>3-5 years = 15 work days</t>
  </si>
  <si>
    <t>6-9 years = 18 work days</t>
  </si>
  <si>
    <t>10-14 years = 20 work days</t>
  </si>
  <si>
    <t xml:space="preserve">15-17 years = 23 work days </t>
  </si>
  <si>
    <t>18+ years = 26 work days</t>
  </si>
  <si>
    <t xml:space="preserve">First 2 years = 10 working days </t>
  </si>
  <si>
    <t>3-9 years 364 days = 15 working days</t>
  </si>
  <si>
    <t>10-14 years 364 days = 20 working days</t>
  </si>
  <si>
    <t>Over 15 years = 25 working days</t>
  </si>
  <si>
    <t>http://www.city-data.com/county/Marshall_County-MN.html</t>
  </si>
  <si>
    <t>Norman</t>
  </si>
  <si>
    <t>28 years</t>
  </si>
  <si>
    <t>42 years</t>
  </si>
  <si>
    <t>$500 / month health stipend</t>
  </si>
  <si>
    <t>Conservation Technician</t>
  </si>
  <si>
    <t>Max accumulation of 800 hours</t>
  </si>
  <si>
    <t>5 hours per pay period (0 - 4 years)</t>
  </si>
  <si>
    <t>7 hours per pay period (5+ years)</t>
  </si>
  <si>
    <t>Upon termination from the District by retirement, employees are paid half of accrued vacation leave and up to   240   hours of accrued sick leave.  On termination of employment by illness or death, employees are paid half of accrued vacation and up to  240   hours of accrued sick leave.</t>
  </si>
  <si>
    <t>http://www.city-data.com/county/Norman_County-MN.html</t>
  </si>
  <si>
    <t>Pennington</t>
  </si>
  <si>
    <t>District Manger</t>
  </si>
  <si>
    <t>19 years</t>
  </si>
  <si>
    <t>40 years</t>
  </si>
  <si>
    <t>$800/month cash Taxable Fringe</t>
  </si>
  <si>
    <t>Water Plan Coordinator</t>
  </si>
  <si>
    <t>3 Years</t>
  </si>
  <si>
    <t>4 hours per pay period (0 - 2 years)</t>
  </si>
  <si>
    <t>6 hours per pay period (2 - 15 years)</t>
  </si>
  <si>
    <t>8 hours per pay period (15+)</t>
  </si>
  <si>
    <t>Sick Leave Conversion:</t>
  </si>
  <si>
    <t>After accumulating 160 hours of sick leave, the employee has the option to take one-half (1/2) hour vacation for every one (1) hour of sick leave over the 160 hour minimum.   Any sick leave accumulation over the max of 720 hours will be converted to vacation at the rate of one-half (1/2) hour for every hour.</t>
  </si>
  <si>
    <t xml:space="preserve">Regular full-time and regular part-time employees who retire, or resign in good standing or whose employent is terminated shall be compensated for, at their current salary, all unused vacation time, and sick leave not to exceed one hundred sixty (160) hours.  Severance pay shall be paid to surviving spouse, dependents, or estate upon death of employee .   </t>
  </si>
  <si>
    <t>Red Lake</t>
  </si>
  <si>
    <t xml:space="preserve"> </t>
  </si>
  <si>
    <t>Individual Health Insurance Premium paid</t>
  </si>
  <si>
    <t>6.5 years</t>
  </si>
  <si>
    <t>104 hours annually</t>
  </si>
  <si>
    <t>80 hours (0 - 3 years)</t>
  </si>
  <si>
    <t>120 hours (4 - 9 years)</t>
  </si>
  <si>
    <t>160 hours (10 - 15 years)</t>
  </si>
  <si>
    <t>200 hours (15+ years)</t>
  </si>
  <si>
    <t>Regular full-time and part-time employees shall be eligible for severance compensation upon retirement, death, resignation, or layoff in accordance with the following conditions:</t>
  </si>
  <si>
    <t>1. The employee shall have been employed by the District for at least five (5) years and shall have resigned in good standing as defined in Section III, Termination.</t>
  </si>
  <si>
    <t>2. Severance compensation shall not exceed (160) hours of unused sick leave and (160) hours of annual leave.  Unused sick leave combined with accrued vacation shall not exceed three hundred twenty (320) hours (40 days).  The District reserves the right not to pay severance compensation if an employee is terminated for cause.</t>
  </si>
  <si>
    <t>3. In the event severance compensation is due an employee as the result of death, the death benefits shall be paid to the surviving spouse or the employee's estate.</t>
  </si>
  <si>
    <t>4. All earned vacation time shall be dispersed upon termination.  Payment for vacation or other severance may be withheld if the employee is in any way indebted to the District or in possession of District equipment or property.  Non exempt employees shall receive all earned compensatory time upon termination.</t>
  </si>
  <si>
    <t>http://www.city-data.com/county/Red_Lake_County-MN.html</t>
  </si>
  <si>
    <t>Traverse</t>
  </si>
  <si>
    <t>14 years</t>
  </si>
  <si>
    <t>District Technical Manager</t>
  </si>
  <si>
    <t>$600 / month cash Taxable Fringe</t>
  </si>
  <si>
    <t>District Admin Assitant</t>
  </si>
  <si>
    <t>Dist. Conserv. Technician</t>
  </si>
  <si>
    <t>7 months</t>
  </si>
  <si>
    <t>5 hours per pay period (any length of service)</t>
  </si>
  <si>
    <t>Max accumulation of 900 hours</t>
  </si>
  <si>
    <t>5 hours per pay period (0 - 5 years)</t>
  </si>
  <si>
    <t>Max accumulation of 300 hours</t>
  </si>
  <si>
    <t>7.5 hours per pay period (6 - 15 years)</t>
  </si>
  <si>
    <t>10 hours per pay period (15+ years)</t>
  </si>
  <si>
    <t xml:space="preserve">All District employees who retire or whose employment is terminated in good standing shall be entitled to severance pay in the form of regular pay for all unused accrued vacation leave, accrued compensatory time, and 50% of accrued sick leave, up to 250 hours.     </t>
  </si>
  <si>
    <t>District pays first $200/month of health ins premium with the balance paid at a rate of 60% employer/40% employee.</t>
  </si>
  <si>
    <t>District pays 100% dental/life ins premiums</t>
  </si>
  <si>
    <t>Roseau</t>
  </si>
  <si>
    <t>24 years</t>
  </si>
  <si>
    <t xml:space="preserve">$509.50 / month Health Insurance Premium                                             </t>
  </si>
  <si>
    <t xml:space="preserve">$1.50/month for Life Ins Policy </t>
  </si>
  <si>
    <t xml:space="preserve">West Otter Tail </t>
  </si>
  <si>
    <t xml:space="preserve">District Manager </t>
  </si>
  <si>
    <t xml:space="preserve">34 years </t>
  </si>
  <si>
    <t xml:space="preserve">Office Administrator </t>
  </si>
  <si>
    <t xml:space="preserve">20 years </t>
  </si>
  <si>
    <t>$1000/month taxable fringe</t>
  </si>
  <si>
    <t>Farm Bill Technician</t>
  </si>
  <si>
    <t xml:space="preserve">4.5 years </t>
  </si>
  <si>
    <t xml:space="preserve">District Technician </t>
  </si>
  <si>
    <t xml:space="preserve">3 years </t>
  </si>
  <si>
    <t xml:space="preserve">Resource Conservationist </t>
  </si>
  <si>
    <t xml:space="preserve">2 years </t>
  </si>
  <si>
    <t>10 days (1 year of service)</t>
  </si>
  <si>
    <t>11 days (2 years of service)</t>
  </si>
  <si>
    <t>12 days (3 years of service)</t>
  </si>
  <si>
    <t xml:space="preserve">13 days (4 years of service </t>
  </si>
  <si>
    <t>14 days (5 years of service)</t>
  </si>
  <si>
    <t xml:space="preserve">Annual leave is paid upon retirement, resignation, or termination.  Sick leave is paid for 120 hours. </t>
  </si>
  <si>
    <t xml:space="preserve">13 per year </t>
  </si>
  <si>
    <t xml:space="preserve">Max accumulation of 960 hours </t>
  </si>
  <si>
    <t>Max accumulation is 192 hours</t>
  </si>
  <si>
    <t>15 days (6+ years of service)</t>
  </si>
  <si>
    <t>After 6 years add an additonal 1/2 day of vacation per year until employee has worked 26 years for the WOTSWCD then they receive (25) working days vacation.</t>
  </si>
  <si>
    <t>http://www.city-data.com/county/Otter_Tail_County-MN.html</t>
  </si>
  <si>
    <t>Includes East Otter Tail</t>
  </si>
  <si>
    <t>West Polk</t>
  </si>
  <si>
    <t>$850/month tax fringe benefit</t>
  </si>
  <si>
    <t>All meetings/trainings</t>
  </si>
  <si>
    <t>4 hours per pay period (0-2 years)</t>
  </si>
  <si>
    <t>Max accumulation of 360 hours</t>
  </si>
  <si>
    <t>5 hours per pay period (2 - 5 years)</t>
  </si>
  <si>
    <t>6 hours per pay period (5-10 years)</t>
  </si>
  <si>
    <t>Additional Vacation Leave:</t>
  </si>
  <si>
    <t>All employees must complete six months of probationary period before medical leave can be taken although it will accumulated.  The maximum medical leave that me by accrued is 45 days (or 360 hours). Hours accumulated over 360 hours may be traded in at a rate of 2 hours of medical leave for 1 hour of annual leave.  The District Board will review accumulated leave once a year and make any necessary adjustments.</t>
  </si>
  <si>
    <t>All employees who retire or whose employment is terminated voluntarily or involuntarily shall be entitled to pay for all unused vacation time and accumulated compensation time per approval of the Board of Supervisors.</t>
  </si>
  <si>
    <t>&lt;10%</t>
  </si>
  <si>
    <t>www.city-data.com/county/Polk_County-MN.html</t>
  </si>
  <si>
    <t>Includes East Polk</t>
  </si>
  <si>
    <t>Wilkin</t>
  </si>
  <si>
    <t>20 years</t>
  </si>
  <si>
    <t>$20.71  - $39.85</t>
  </si>
  <si>
    <t>District Clerk</t>
  </si>
  <si>
    <t>$18.44 - $35.47</t>
  </si>
  <si>
    <t>$840/month</t>
  </si>
  <si>
    <t>1 years</t>
  </si>
  <si>
    <t>Resource Specialist</t>
  </si>
  <si>
    <t>$19.48 - $37.46</t>
  </si>
  <si>
    <t xml:space="preserve">8 hours per month 0 - 3 years </t>
  </si>
  <si>
    <t>12 hours per month 3+ - 15 years</t>
  </si>
  <si>
    <t>16 hours per month 15+ years</t>
  </si>
  <si>
    <t xml:space="preserve">All employees who retire or whose employment is terminated shall be entitled to pay for all unused vacation and one-half of all sick leave not to exceed 400 hours. Severence pay shall be paid to surviving spouse, dependents, or estate upon death of the employee.  If an employee is fired for any reason as described in the Disciplinary Action Policy, no severence pay will be granted. </t>
  </si>
  <si>
    <t>http://www.city-data.com/county/Wilkin_County-MN.html</t>
  </si>
  <si>
    <t>$25.00 - $35.00</t>
  </si>
  <si>
    <t>District Secretary</t>
  </si>
  <si>
    <t>6 Years</t>
  </si>
  <si>
    <t>$18.00 - $30.00</t>
  </si>
  <si>
    <t>1 Year</t>
  </si>
  <si>
    <t>7 Months</t>
  </si>
  <si>
    <t>Max accumulation of 480 hours</t>
  </si>
  <si>
    <t>6 hours per pay period (03 - 15 years)</t>
  </si>
  <si>
    <t>8 hours per pay period (15 years or more years of service)</t>
  </si>
  <si>
    <t xml:space="preserve">Sick Leave for all full-time employees of the District are entitled to accumulate sick leave benefits at the rate of four (4) hours per pay period.  A doctor's statement is required for continuous sick leave for more than three (3) days.  Sick leave hours are paid at the employees regular wage. </t>
  </si>
  <si>
    <t xml:space="preserve">All District employees who retire or whose employment is terminated in good standing shall be entitled to severance pay in the form of regular pay for all unused accrued vacation leave, accrued compensatory time upto 50 hours, and 50% of accrued sick leave not to exceed fifty (50) days (based on an 8 hour day).  </t>
  </si>
  <si>
    <t>Health Insurance up to $1,000</t>
  </si>
  <si>
    <t>HSA $308.30 / month</t>
  </si>
  <si>
    <t>Aitkin</t>
  </si>
  <si>
    <t>31 years</t>
  </si>
  <si>
    <t xml:space="preserve">  </t>
  </si>
  <si>
    <t>$800 / month cash Taxable Fringe</t>
  </si>
  <si>
    <t>Part-time employees receive pro-rated benefits</t>
  </si>
  <si>
    <t>Similar…may not be exact</t>
  </si>
  <si>
    <t>Douglas</t>
  </si>
  <si>
    <t>$16.00 / month (NCPERS Life Ins)</t>
  </si>
  <si>
    <t xml:space="preserve"> http://www.city-data.com/county/Aitkin_County-MN.html</t>
  </si>
  <si>
    <t>Benefits for all Full-Time Employees:</t>
  </si>
  <si>
    <t>Benton</t>
  </si>
  <si>
    <t>$25.69 - ~</t>
  </si>
  <si>
    <t>$16.50 - ~</t>
  </si>
  <si>
    <t>3 options for health/preventative dental. 1) Family coverage where SWCD contributes 70% 2) Single coverage where SWCD contributes 90% 3) $300/month stipend (employee must demonsrate they have coverage through another source)</t>
  </si>
  <si>
    <t>Water Plan Technician</t>
  </si>
  <si>
    <t>&lt;1 year</t>
  </si>
  <si>
    <t>&lt;1</t>
  </si>
  <si>
    <t>$20.61 - ~</t>
  </si>
  <si>
    <t>Watershed Technician</t>
  </si>
  <si>
    <t>7 years</t>
  </si>
  <si>
    <t>Paid time off:</t>
  </si>
  <si>
    <t>100 hours per year (0 - 2 years)</t>
  </si>
  <si>
    <t>Max carry over of 120 hours at anniversary.</t>
  </si>
  <si>
    <t>120 hours per year (3 - 5 years)</t>
  </si>
  <si>
    <t>140 hours per year (6 - 10 years)</t>
  </si>
  <si>
    <t>180 hours per year (11 - 15 years)</t>
  </si>
  <si>
    <t>220 hours per year (16 - 20 years)</t>
  </si>
  <si>
    <t>240 hours per year (21+  years)</t>
  </si>
  <si>
    <t>Life Insurance:</t>
  </si>
  <si>
    <t>$20,000 policy for employee, $1,000 for spouse / children paid for by District.  Employees can increase coverage at their own expense.</t>
  </si>
  <si>
    <t>Health Care Savings Plan</t>
  </si>
  <si>
    <t>Sustained Excellence Award</t>
  </si>
  <si>
    <t>Reward for consecutive years of excellent performance (ie: 5 consecutive years=$500, 10 consecutive years=$1000, etc).</t>
  </si>
  <si>
    <t xml:space="preserve">Except as otherwise provided, severance pay is the payment upon termination of employment or retirement, whichever occurs first, of the full amount of unused accrued PTO as well as two (2) weeks’ severance pay.  The amount of pay will be based on the current rate of pay at the time of termination.  All severance pay will be contributed to the employees Health Care Savings Plan, if a plan exists or directly to the employee if a plan does not exist (i.e. part time employees). </t>
  </si>
  <si>
    <t>Employees required to participate and make contributions from their own salary: &lt; 5 years of service = 2% of salary,              5 - 10 years = 3%, &gt; 10 years = 4%</t>
  </si>
  <si>
    <t>Short and Long Term Disability</t>
  </si>
  <si>
    <t>Premiums paid for by the SWCD.</t>
  </si>
  <si>
    <t>Big Stone</t>
  </si>
  <si>
    <t>$900 / month cash Taxable Fringe</t>
  </si>
  <si>
    <t>District Admin Asst</t>
  </si>
  <si>
    <t>0-2 years - 21 days</t>
  </si>
  <si>
    <t>Max accumulation of total of one year hours</t>
  </si>
  <si>
    <t>3-5 years - 24 days</t>
  </si>
  <si>
    <t>6-7 years - 27 days</t>
  </si>
  <si>
    <t>8+ years - 30 days</t>
  </si>
  <si>
    <t xml:space="preserve">All District employees who retire or whose employment is terminated in good standing shall be entitled to severance pay in the form of regular pay for all unused accrued Paid Time Off.  In the event that benefits due is a result of an employee’s death, severance pay shall be paid to the surviving spouse, dependents, or estate.   </t>
  </si>
  <si>
    <t>http://www.city-data.com/county/Big_Stone_County-MN.html</t>
  </si>
  <si>
    <t>Chippewa</t>
  </si>
  <si>
    <t>33 years</t>
  </si>
  <si>
    <t>District Technician I</t>
  </si>
  <si>
    <t>6 years</t>
  </si>
  <si>
    <t>Single Health insurance/dental/vision</t>
  </si>
  <si>
    <t>Farmbill Technician</t>
  </si>
  <si>
    <t>LTD</t>
  </si>
  <si>
    <t>$14,000 life insurance</t>
  </si>
  <si>
    <t>Max accumulation of 400 hours</t>
  </si>
  <si>
    <t>7 hours per pay period (16 - 19 years)</t>
  </si>
  <si>
    <t>8 hours per pay period (20 years+)</t>
  </si>
  <si>
    <t>All employees upon leaving employment in good standing, either by resignation, death or otherwise, prior to the normal retirement date, or whose employment is terminated shall be entitled to severance pay.  Severance pay shall include the payment of accumulated annual leave at the current rate of wage at separation not to exceed 240 hours.  If an employee terminates employment due to illness, or at death, up to 400 hours of sick leave (if accrued) shall be paid.  Any employee who terminates employment other than illness or death and terminates employment voluntarily, shall forfeit all sick days.</t>
  </si>
  <si>
    <t xml:space="preserve">http://www.city-data.com/county/Becker_County-MN.html </t>
  </si>
  <si>
    <t xml:space="preserve">http://www.city-data.com/county/Clay_County-MN.html </t>
  </si>
  <si>
    <t xml:space="preserve">http://www.city-data.com/county/Polk_County-MN.html </t>
  </si>
  <si>
    <t>http://www.city-data.com/county/Pennington_County-MN.html</t>
  </si>
  <si>
    <t xml:space="preserve">http://www.city-data.com/county/Douglas_County-MN.html </t>
  </si>
  <si>
    <r>
      <t xml:space="preserve">Wage Range </t>
    </r>
    <r>
      <rPr>
        <b/>
        <sz val="10"/>
        <rFont val="Tahoma"/>
        <family val="2"/>
      </rPr>
      <t>(No Upper Limit)</t>
    </r>
  </si>
  <si>
    <t>Kandiyohi</t>
  </si>
  <si>
    <t>27 Years</t>
  </si>
  <si>
    <t>RIM Coordinator</t>
  </si>
  <si>
    <t>16 Years</t>
  </si>
  <si>
    <t>Office Coordinator</t>
  </si>
  <si>
    <t>5 Years</t>
  </si>
  <si>
    <t>8 hours per pay month (any length of service)</t>
  </si>
  <si>
    <t>Max accumulation of 920 hours</t>
  </si>
  <si>
    <t>8 hours per pay month (0 - 5 years)</t>
  </si>
  <si>
    <t>Max accumulation of 180 hours</t>
  </si>
  <si>
    <t>10 hours per pay month (6 - 10 years)</t>
  </si>
  <si>
    <t>12 hours per pay per month (11 - 20 years)</t>
  </si>
  <si>
    <t>14 hours per pay month (After 20 years)</t>
  </si>
  <si>
    <t>All annual leave is paid upon retirement, resignation, or termination - no sick leave.  All annual leave is deposited in the HCSP.</t>
  </si>
  <si>
    <t>SWCD pays 70% of BCBS Insurance single or family plans.  SWCD pays $9.00 a month for life insurance.  All employees contribute 2% of gross wages to HCSP-no SWCD contribution.</t>
  </si>
  <si>
    <t xml:space="preserve">http://www.city-data.com/county/Kandiyohi_County-MN.html </t>
  </si>
  <si>
    <t xml:space="preserve">http://www.city-data.com/county/Traverse_County-MN.html </t>
  </si>
  <si>
    <t>All employees who retire or whose employment is terminated are paid all unused vacation time and one-half of all unused sick leave not to exceed 200 hours.</t>
  </si>
  <si>
    <t xml:space="preserve">http://www.city-data.com/county/Chippewa_County-MN.html </t>
  </si>
  <si>
    <t>Meeker</t>
  </si>
  <si>
    <t>Assistant Feedlot Officer</t>
  </si>
  <si>
    <t>District Administrative Secretary</t>
  </si>
  <si>
    <t>30 hours/week</t>
  </si>
  <si>
    <t>Full Time</t>
  </si>
  <si>
    <t>Part Time</t>
  </si>
  <si>
    <t>.0462 hr./hour worked</t>
  </si>
  <si>
    <t>1 day/month (0 - 6 years service)</t>
  </si>
  <si>
    <t xml:space="preserve">.0462 hr./hour worked </t>
  </si>
  <si>
    <t>1.25 days/month (7 - 12 years service)</t>
  </si>
  <si>
    <t>.0577 hr./hour worked</t>
  </si>
  <si>
    <t>1.5 days/month (13 - 15 years service)</t>
  </si>
  <si>
    <t>.0692 hr./hour worked</t>
  </si>
  <si>
    <t>1.75 days/month (16 - 20 years service)</t>
  </si>
  <si>
    <t>.0808 hr./hour worked</t>
  </si>
  <si>
    <t>2.25 days/month (21+ years service)</t>
  </si>
  <si>
    <t>.1038 hr./hour worked</t>
  </si>
  <si>
    <t>All earned vacation is paid out at termination.  Employees with five or more years of service receive 75% of their regular sick leave accrued to their credit up to a maximum of $3,000.</t>
  </si>
  <si>
    <t xml:space="preserve">http://www.city-data.com/county/Meeker_County-MN.html </t>
  </si>
  <si>
    <t>Morrison</t>
  </si>
  <si>
    <t>30 years</t>
  </si>
  <si>
    <t>28.96 - 47.14</t>
  </si>
  <si>
    <t>Lead Technicial</t>
  </si>
  <si>
    <t>27 years</t>
  </si>
  <si>
    <t>22.00 - 38.52</t>
  </si>
  <si>
    <t>$406.79 / Pay Period Taxable Fringe</t>
  </si>
  <si>
    <t>Administrative Assistant/Bookkeeper</t>
  </si>
  <si>
    <t>17.39 - 30.41</t>
  </si>
  <si>
    <t>7.5% PERA</t>
  </si>
  <si>
    <t>Water Plan &amp; ACUB Coordinator</t>
  </si>
  <si>
    <t>17.39 - 30.44</t>
  </si>
  <si>
    <t>Drainage Buffer Technician</t>
  </si>
  <si>
    <t>23.00 - 36.43</t>
  </si>
  <si>
    <t>1/2 Day Per Diem</t>
  </si>
  <si>
    <t>Full Day Per Diem</t>
  </si>
  <si>
    <t>8 hours per month (0 - 5 years)</t>
  </si>
  <si>
    <t>The maximum vacation time that may be carried over at the end of the year shall be 240 hours.</t>
  </si>
  <si>
    <t>10 hours per month (6 - 10 years)</t>
  </si>
  <si>
    <t>12 hours per month (11 - 15 years)</t>
  </si>
  <si>
    <t>14 hours per month (16 - 20 years)</t>
  </si>
  <si>
    <t>16 hours per month (21-24 years)</t>
  </si>
  <si>
    <t>http://www.city-data.com/county/Morrison_County-MN.html</t>
  </si>
  <si>
    <t>The maximum carry-over of sick leave from one year to the next per employee shall be 800 hours. Any employee carrying over 400 hours at the end of a calendar year, and has been with the District for more than 10 years, will deposit one-week or forty hours of sick leave pay into their Post-Retirement Health Care Savings Plan.  Any employee carrying over 500 hours at the end of a calendar year, and has been with the District for 20 years or more, will deposit two weeks, or eighty hours of sick leave pay into their Post-Retirement Health Care Savings Plan.</t>
  </si>
  <si>
    <t>An employee who leaves the employ of the SWCD in good standing  (minimum notice and has been with the District a minimum of 10 years), shall receive  severance payment of up to  25% of hours of unused sick leave in addition to any unused vacation leave.  Employees that have been  with the District for 25 years or more and leave in good standing, shall receive up to 500  hours of accrued unused sick leave and any unused accrued Vacation Leave.  All employees eligible for the severance pay will have the Sick Leave portion of their severance payment deposited into their individual Post Retirement Health Care Savings Plan (HCSP) account.  The remaining dollars will be paid in a lump payment to the employee and be subject to all withholdings.  Employees not participating in Post Retirement Health Care Savings Plans, but meeting the experience requirements  will only be eligible for a lump sum payment not to exceed $2,000.00 to be paid at the next payroll period, subject to all withholdings.</t>
  </si>
  <si>
    <t>Pope</t>
  </si>
  <si>
    <t>Sales Program Technician</t>
  </si>
  <si>
    <t>No payout upon departure from the District</t>
  </si>
  <si>
    <t>6 hours per pay period (3-14 years)</t>
  </si>
  <si>
    <t xml:space="preserve">All District employees who retire or whose employment is terminated in good standing shall be entitled to severance pay in the form of regular pay for all unused accrued vacation leave, and accrued compensatory time. </t>
  </si>
  <si>
    <t>$759.98 /mo cash Taxable Fringe</t>
  </si>
  <si>
    <r>
      <t xml:space="preserve">$16.00 /mo </t>
    </r>
    <r>
      <rPr>
        <sz val="10"/>
        <rFont val="Tahoma"/>
        <family val="2"/>
      </rPr>
      <t>(paid to NCPERS Life Ins deduction from paycheck for staff enrolled)</t>
    </r>
  </si>
  <si>
    <r>
      <t xml:space="preserve">$25.00/pay period </t>
    </r>
    <r>
      <rPr>
        <sz val="10"/>
        <rFont val="Tahoma"/>
        <family val="2"/>
      </rPr>
      <t>paid to Nationwide Retirment deduction from paycheck for staff enrolled.</t>
    </r>
  </si>
  <si>
    <t xml:space="preserve">http://www.city-data.com/county/Pope_County-MN.html </t>
  </si>
  <si>
    <t>Salary Max</t>
  </si>
  <si>
    <t>Stearns</t>
  </si>
  <si>
    <t>100% Paid Health and Dental for employee and family, VEBA contribution equal to deductible</t>
  </si>
  <si>
    <t>Engineer Technician, Design</t>
  </si>
  <si>
    <t>Conservation Tech/Planner</t>
  </si>
  <si>
    <t>Engineer</t>
  </si>
  <si>
    <t>Project Management Supervisor</t>
  </si>
  <si>
    <t>Soil Conservationist</t>
  </si>
  <si>
    <t>Executive Secretary</t>
  </si>
  <si>
    <t>No maximum accumulation</t>
  </si>
  <si>
    <t>6 hours per pay period (4 - 15 years)</t>
  </si>
  <si>
    <t>8 hours per pay period (16 - 20 years)</t>
  </si>
  <si>
    <t>Sick leave accumulation over the maximum 480 hours shall be eligibility for bonus vacation leave which shall be calculated as of the last day of the last pay period ending prior to the end of the month.  An employee who has sick leave earnings as of the accumulation date of more than the maximum accumulation of four hundred eighty (480) sick leave hours shall receive four (4) hours of vacation (called " bonus vacation leave") for each eight (8) hours of sick leave earned, whereupon sick leave accumulation shall be reduced to a maximum of four hundred eighty (480) hours. Maximum bonus vacation leave an employee may earn during the year is six (6) days (forty-eight (48) hours). Carryover of bonus vacation leave days from one year to the next will be allowed, with the cap not to exceed six (6) days (forty-eight (48) hours) at any one time.</t>
  </si>
  <si>
    <t>http://www.city-data.com/county/Stearns_County-MN.html</t>
  </si>
  <si>
    <t>Grants / Administration Coord.</t>
  </si>
  <si>
    <t>Engineering Tech, Advanced</t>
  </si>
  <si>
    <t>Regular full-time and part-time employees that are is good standing who retire or separate from the SWCD, and have at least 200 hours of accrued sick leave and fifteen years of service, are entitled to severance pay, less normal payroll deductions as provided below:</t>
  </si>
  <si>
    <t>1. For regular full-time and part-time employees whose effective date of employment is before January 1, 1986, severance pay will be based on the following calculation: Unused Sick Leave hours up to 800 hours will be multiplied by 75 percent of the employee’s hourly wage, and Sick Leave hours in excess of 800 hours will be paid at 12.5 percent of the employee's hourly wage.</t>
  </si>
  <si>
    <t>2. For regular full-time and part-time employees whose effective date of employment is on or after January 1, 1986 and have at least 200 hours of accrued sick leave and fifteen of service, severance pay will be based on the following calculation: Unused Sick Leave hours will be multiplied by 12.5 percent of the employee’s hourly wage.</t>
  </si>
  <si>
    <t>Swift</t>
  </si>
  <si>
    <t>$16.00 - $20.00</t>
  </si>
  <si>
    <t>District Technichian</t>
  </si>
  <si>
    <t>$16.00 - $25.00</t>
  </si>
  <si>
    <t>$700 / month cash Taxable Fringe</t>
  </si>
  <si>
    <t>10 hours per pay period (After 20 years)</t>
  </si>
  <si>
    <t>http://www.city-data.com/county/Swift_County-MN.html</t>
  </si>
  <si>
    <t>Todd</t>
  </si>
  <si>
    <t xml:space="preserve">Division Director </t>
  </si>
  <si>
    <t>$31.72-$42.63</t>
  </si>
  <si>
    <t>Program Coordinator</t>
  </si>
  <si>
    <t>$19.51-$26.22</t>
  </si>
  <si>
    <r>
      <rPr>
        <b/>
        <sz val="10"/>
        <rFont val="Tahoma"/>
        <family val="2"/>
      </rPr>
      <t>Single Coverage:</t>
    </r>
    <r>
      <rPr>
        <sz val="10"/>
        <rFont val="Tahoma"/>
        <family val="2"/>
      </rPr>
      <t xml:space="preserve"> The employer shall pay the cost of the base insurance plan for single coverage for Employee's electing </t>
    </r>
    <r>
      <rPr>
        <b/>
        <sz val="10"/>
        <rFont val="Tahoma"/>
        <family val="2"/>
      </rPr>
      <t>Plan 1, Plan 2, Plan 3 or Plan 4</t>
    </r>
  </si>
  <si>
    <t>Feedlot Advisor</t>
  </si>
  <si>
    <t>$22.36-$30.05</t>
  </si>
  <si>
    <t>Conservation Technician-Buffer</t>
  </si>
  <si>
    <t>Water Planner</t>
  </si>
  <si>
    <t>Conservation Technician-Wetlands</t>
  </si>
  <si>
    <t>2 months</t>
  </si>
  <si>
    <r>
      <rPr>
        <b/>
        <sz val="10"/>
        <rFont val="Tahoma"/>
        <family val="2"/>
      </rPr>
      <t xml:space="preserve">Family Coverage: </t>
    </r>
    <r>
      <rPr>
        <sz val="10"/>
        <rFont val="Tahoma"/>
        <family val="2"/>
      </rPr>
      <t>The employer shall pay up to $951.00 per month toward the cost of dependent/Family coverage</t>
    </r>
  </si>
  <si>
    <r>
      <rPr>
        <b/>
        <sz val="10"/>
        <rFont val="Tahoma"/>
        <family val="2"/>
      </rPr>
      <t xml:space="preserve">H.S.A: </t>
    </r>
    <r>
      <rPr>
        <sz val="10"/>
        <rFont val="Tahoma"/>
        <family val="2"/>
      </rPr>
      <t xml:space="preserve">The employer shall pay $25.00 per month for single coverage on </t>
    </r>
    <r>
      <rPr>
        <b/>
        <sz val="10"/>
        <rFont val="Tahoma"/>
        <family val="2"/>
      </rPr>
      <t>Plan 1</t>
    </r>
    <r>
      <rPr>
        <sz val="10"/>
        <rFont val="Tahoma"/>
        <family val="2"/>
      </rPr>
      <t xml:space="preserve">, $125.00 per month on </t>
    </r>
    <r>
      <rPr>
        <b/>
        <sz val="10"/>
        <rFont val="Tahoma"/>
        <family val="2"/>
      </rPr>
      <t>Plan 2,</t>
    </r>
    <r>
      <rPr>
        <sz val="10"/>
        <rFont val="Tahoma"/>
        <family val="2"/>
      </rPr>
      <t xml:space="preserve"> $165.00 for employees electing </t>
    </r>
    <r>
      <rPr>
        <b/>
        <sz val="10"/>
        <rFont val="Tahoma"/>
        <family val="2"/>
      </rPr>
      <t>Plan 3 or 4</t>
    </r>
    <r>
      <rPr>
        <sz val="10"/>
        <rFont val="Tahoma"/>
        <family val="2"/>
      </rPr>
      <t>. The Employer shall contribute $125.00 per month to the H.S.A plan for eligible employees electing one of the family options</t>
    </r>
  </si>
  <si>
    <t>8 hours per month (1-3 years of service)</t>
  </si>
  <si>
    <t>Maximum carryover of vacation time from one year to the next year is 192 hours</t>
  </si>
  <si>
    <t>10 hours per month (4-5 years of service)</t>
  </si>
  <si>
    <t>12 hours per month (6-10 years of service)</t>
  </si>
  <si>
    <t>14 hours per month (11-15 years of service)</t>
  </si>
  <si>
    <t>17 hours per month (16-20 years of service)</t>
  </si>
  <si>
    <t>18 hours per month (21-24 years of service)</t>
  </si>
  <si>
    <t>19 hours per month (25 and over years of service)</t>
  </si>
  <si>
    <t>Employees may elect to cash out vacation hours accrued in excess of 16 hours per month which shall be paid the first pay period in December.
Years of Service</t>
  </si>
  <si>
    <t>Years of Service</t>
  </si>
  <si>
    <t>Hours Earned per Month</t>
  </si>
  <si>
    <t>Cash out Rate</t>
  </si>
  <si>
    <t>Annual Cash Out Maximum</t>
  </si>
  <si>
    <t>16-20</t>
  </si>
  <si>
    <t>1 hour/month</t>
  </si>
  <si>
    <t>up to 12 hours</t>
  </si>
  <si>
    <t>21-24</t>
  </si>
  <si>
    <t>2 hours/month</t>
  </si>
  <si>
    <t>up to 24 hours</t>
  </si>
  <si>
    <t>25 and over</t>
  </si>
  <si>
    <t>3 hours/month</t>
  </si>
  <si>
    <t>up to 36 hours</t>
  </si>
  <si>
    <t>An employee who leaves the employ of the Employer shall receive accumulated unused sick leave as severance pay as follows:
0-20 years: 40%
Beginning 21 years and over: 60%
Eligible for PERA retirement benefits: 100%</t>
  </si>
  <si>
    <t xml:space="preserve">% of total operating budget. </t>
  </si>
  <si>
    <t>http://www.city-data.com/county/Todd_County-MN.html</t>
  </si>
  <si>
    <t>Maximum carryover from one year to the next year is 1,040 hours</t>
  </si>
  <si>
    <t>Carlton</t>
  </si>
  <si>
    <t>16 years</t>
  </si>
  <si>
    <t>$641 / month cash Taxable Fringe</t>
  </si>
  <si>
    <t>Water Resource Technician</t>
  </si>
  <si>
    <t>$16.00 / month (paid to USable Life Ins)</t>
  </si>
  <si>
    <t>Regional AWQCP</t>
  </si>
  <si>
    <t>Ag Technician</t>
  </si>
  <si>
    <t>Admin Assistant</t>
  </si>
  <si>
    <t>Max accumulation of 120 days</t>
  </si>
  <si>
    <t>1.6 hours per pay period (0 - 1 year) - 5 days</t>
  </si>
  <si>
    <t>3.3 hours per pay period (2-5 years) - 10 days</t>
  </si>
  <si>
    <t>5 hours per pay period (6-10 years) - 15 days</t>
  </si>
  <si>
    <t>6.5 hours per pay period (11-15 years) - 20 days</t>
  </si>
  <si>
    <t>8.2 hours per pay period (Over 16 years) - 25 days</t>
  </si>
  <si>
    <t>Annual Leave Pay:  Unused annual leave shall be paid within 2 weeks of the employees last day of employment.   Sick Leave Pay:  Any employee who retires or resigns with 0-9 years of continuous service shall receive no sick leave allowance for any day of accumulated sick leave.  Retires with 10 or more years of continuous service or an employee who dies while in the employment of Carlton SWCD shall receive sick leave allowance in accordance with the following schedule:  Less than 10 years, no payment.  10 years of service, 50% of any unused sick leave.  11 years of service, 60%.  12 years of service, 70%.  13 years of service, 80%.  14 years of service, 90%.  15 years of service, 100%.</t>
  </si>
  <si>
    <t xml:space="preserve"> http://www.city-data.com/county/Carlton_County-MN.html</t>
  </si>
  <si>
    <t>Cook</t>
  </si>
  <si>
    <t>$21.61 - $26.96</t>
  </si>
  <si>
    <t>$20.08 - $25.11</t>
  </si>
  <si>
    <t>$20.68 - $25.71</t>
  </si>
  <si>
    <t>$1,200/employee into VEBA health account</t>
  </si>
  <si>
    <t>$10,000 group life ins. coverage</t>
  </si>
  <si>
    <t>Paid Leave:</t>
  </si>
  <si>
    <t>22 hours per year (0 - 4 years)</t>
  </si>
  <si>
    <t>Max accumulation of 520 hours</t>
  </si>
  <si>
    <t>25 hours per year (5 - 10 years)</t>
  </si>
  <si>
    <t>30 hours per year (11 - 16 years)</t>
  </si>
  <si>
    <t>35 hours per year (17+ years)</t>
  </si>
  <si>
    <t>Upon separation from employment in good standing and with a minimum of two (2) weeks' notice, employees shall be paid in full for the balance of their accumulated Paid Leave. This payment shall be made on the employee's last paycheck at the rate of pay in effect at the time of separation. Separation pay cannot be used to extend the employee's date of termination beyond the last scheduled work day.</t>
  </si>
  <si>
    <t>VEBA 100 Common Plan 831 (health care) - Employee pays $50/mo. for single coverage and $75/mo. for family coverage</t>
  </si>
  <si>
    <t xml:space="preserve">http://www.city-data.com/county/Cook_County-MN.html </t>
  </si>
  <si>
    <t>$25.51 - $31.24</t>
  </si>
  <si>
    <t>$21.10 - $25.85</t>
  </si>
  <si>
    <t>$17.63 - $21.60</t>
  </si>
  <si>
    <t>Max carry over of 120 hours</t>
  </si>
  <si>
    <t>5 hours per pay period (3 - 5 years)</t>
  </si>
  <si>
    <t>6 hours per pay period (5 - 10 years)</t>
  </si>
  <si>
    <t>7 hours per pay period (10 - 15 years)</t>
  </si>
  <si>
    <t>8 hours per pay period (15 - 20 years)</t>
  </si>
  <si>
    <t>9 hours per pay period (After 20 years)</t>
  </si>
  <si>
    <t>Severance pay will be paid out to regular employees upon retirement, resignation in good standing, resignation due to disability verified by a physician, or death of employee. Severance pay is limited to the actual annual leave balance at separation.</t>
  </si>
  <si>
    <t>11.5 per year</t>
  </si>
  <si>
    <t>Kanabec</t>
  </si>
  <si>
    <t>$450 / month to purchase plan of choice or taxable cash</t>
  </si>
  <si>
    <t>Admin Asst (shared, hire summer '17)</t>
  </si>
  <si>
    <t xml:space="preserve">http://www.city-data.com/county/Kanabec_County-MN.html </t>
  </si>
  <si>
    <t>Lake</t>
  </si>
  <si>
    <t>4 Years</t>
  </si>
  <si>
    <t>$21.00 - 27.04</t>
  </si>
  <si>
    <t>$23.00 - $27.66</t>
  </si>
  <si>
    <t>$463.20 / month cash Taxable Fringe</t>
  </si>
  <si>
    <t>$16.00 - $20.66</t>
  </si>
  <si>
    <t>Conservation Outreach Coordinator</t>
  </si>
  <si>
    <t>2 Years</t>
  </si>
  <si>
    <t>$19.00-21.00</t>
  </si>
  <si>
    <t>9 Months</t>
  </si>
  <si>
    <t>10 Years TSA/NRCS</t>
  </si>
  <si>
    <t>Note: Full-time is 37.5 Hours per week</t>
  </si>
  <si>
    <t>8 Years Forest Service</t>
  </si>
  <si>
    <t>GIS Technician</t>
  </si>
  <si>
    <t>AIS Coordinator</t>
  </si>
  <si>
    <t>New</t>
  </si>
  <si>
    <t>Social Media and Website Technician</t>
  </si>
  <si>
    <t>2 Months</t>
  </si>
  <si>
    <t>(10 Hours per week) No benefits</t>
  </si>
  <si>
    <t>4 hours per 75 hours worked (any length of service)</t>
  </si>
  <si>
    <t>Not paid out at end of service</t>
  </si>
  <si>
    <t>4 hours per 75 hours worked (0 - 3 years)</t>
  </si>
  <si>
    <t>Max accumulation of 240 hours paid out at end of service</t>
  </si>
  <si>
    <t>8 hours per pay period (15 or more years)</t>
  </si>
  <si>
    <t xml:space="preserve">All District employees who retire or whose employment is terminated in good standing shall be entitled to severance pay in the form of regular pay for all unused accrued vacation leave. In the event that benefits due is a result of an employee’s death, severance pay shall be paid to the surviving spouse, dependents, or estate.   </t>
  </si>
  <si>
    <t xml:space="preserve">http://www.city-data.com/county/Lake_County-MN.html </t>
  </si>
  <si>
    <t>Pro-rated for part-time employees</t>
  </si>
  <si>
    <t>Mille Lacs</t>
  </si>
  <si>
    <t>$24.58 - $31.46</t>
  </si>
  <si>
    <t>$19.11 - $24.46</t>
  </si>
  <si>
    <t>$743.24/month health</t>
  </si>
  <si>
    <t>Ag. Outreach Technician</t>
  </si>
  <si>
    <t>$20.35 - $26.05</t>
  </si>
  <si>
    <t>$36.82/month dental</t>
  </si>
  <si>
    <t>$17.90 - $22.91</t>
  </si>
  <si>
    <t>$2.30/month life</t>
  </si>
  <si>
    <t>Per Day</t>
  </si>
  <si>
    <t>5 hours per pay period (4 - 5 years)</t>
  </si>
  <si>
    <t>6 hours per pay period (6 - 10 years)</t>
  </si>
  <si>
    <t>7 hours per pay period (11 - 15 years)</t>
  </si>
  <si>
    <t>9 hours per pay period (21+ years)</t>
  </si>
  <si>
    <t>A total of 960 hours of sick leave may be carried over from one fiscal year to the next. An employee who has a sick leave accumulation in excess of 960 hours as of December 31 shall have one-half of the hours accumulated in excess of 960 added to the employee's vacation acrual, and the other one-half paid to the employee at the employee's regular rate of pay as of December 31.</t>
  </si>
  <si>
    <t>All District employees who retire or whose employment is terminated in good standing shall be entitled to severance pay in the form of regular pay for all unused accrued vacation leave, accrued compensatory time, and a portion of accrued sick leave: years 0-3 = None; 4-10 = 25%; 11+ 50%; maximum benefit not to exceed 50 days. In addition, employees with 10 years or more of service shall receive additional several pay of one day's pay at the current pay scal for each year of SWCD service. In the event the employment is terminated by cause of death, the severance payment shall be made to the estate of the employee.</t>
  </si>
  <si>
    <t>13 per year (2 floating)</t>
  </si>
  <si>
    <t>http://www.city-data.com/county/Mille_Lacs_County-MN.html</t>
  </si>
  <si>
    <t>North St Louis</t>
  </si>
  <si>
    <t>$300/month cash as Taxable Fringe</t>
  </si>
  <si>
    <t>Water Resource Speciailist</t>
  </si>
  <si>
    <t xml:space="preserve"> Pro-rated for part-time employees</t>
  </si>
  <si>
    <t>Forester</t>
  </si>
  <si>
    <t>8 months</t>
  </si>
  <si>
    <t>Contracted with South St Louis SWCD</t>
  </si>
  <si>
    <t>4 hours per pay period (after 6 months of service)</t>
  </si>
  <si>
    <t>1 hour per 20 hours worked (6 months - 3 years)</t>
  </si>
  <si>
    <t>Max carryover to next year is 40 hours</t>
  </si>
  <si>
    <t>1 hour per 13 hours worked (3 - 15 years)</t>
  </si>
  <si>
    <t>1 hour per 10 hours worked (15 years and more)</t>
  </si>
  <si>
    <t xml:space="preserve">All District employees who retire or whose employment is terminated in good standing shall be entitled to severance pay in the form of regular pay for all unused accrued vacation leave, accrued compensatory time,   In the event that benefits due is a result of an employee’s death, severance pay shall be paid to the surviving spouse, dependents, or estate.   </t>
  </si>
  <si>
    <t>11%/52%</t>
  </si>
  <si>
    <t>% of total operating budget - 11% is percentage without Aquatic Invasive Species Funding. 52% includes County AIS funding</t>
  </si>
  <si>
    <t>http://www.city-data.com/county/St._Louis_County-MN.html</t>
  </si>
  <si>
    <t>Includes South St. Louis</t>
  </si>
  <si>
    <t>South St. Louis</t>
  </si>
  <si>
    <t>Conservationist Specialist</t>
  </si>
  <si>
    <t>9 year</t>
  </si>
  <si>
    <t>Admin Specialist</t>
  </si>
  <si>
    <t>18/hour</t>
  </si>
  <si>
    <t>6 hours per pay period (3 - 14 years)</t>
  </si>
  <si>
    <t>8 hours per pay period (15 + years)</t>
  </si>
  <si>
    <t xml:space="preserve">All District employees who retire or whose employment is terminated in good standing shall be entitled to severance pay in the form of regular pay for all unused accrued vacation leave, accrued compensatory time, and 20 hours of accrued sick leave.  In the event that benefits due is a result of an employee’s death, severance pay shall be paid to the surviving spouse, dependents, or estate.   </t>
  </si>
  <si>
    <t>10 year</t>
  </si>
  <si>
    <t>Pine</t>
  </si>
  <si>
    <t>$21-23/hour</t>
  </si>
  <si>
    <t>Wetland Specialist/Grant Writer</t>
  </si>
  <si>
    <t>32 hours/week</t>
  </si>
  <si>
    <t>$20-22/hour</t>
  </si>
  <si>
    <t>$350/ month cash taxable fringe</t>
  </si>
  <si>
    <t>$16-18/hour</t>
  </si>
  <si>
    <t>District Forester</t>
  </si>
  <si>
    <t>2 hours per 40 hours worked (any length of service)</t>
  </si>
  <si>
    <t>2 hours per 40 hrs worked (0-2 years)</t>
  </si>
  <si>
    <t>3 hours per 40 hrs worked (3-14 years)</t>
  </si>
  <si>
    <t xml:space="preserve">All District employees who retire or whose employment is terminated in good standing shall be entitled to severance pay in the form of regular pay for all unused accrued vacation leave, and accrued compensatory time.  In the event that benefits due is a result of an employee’s death, severance pay shall be paid to the surviving spouse, dependents, or estate.   </t>
  </si>
  <si>
    <r>
      <t>DCP contribution-dollar for dollar match, up to $100/month-(</t>
    </r>
    <r>
      <rPr>
        <i/>
        <sz val="12"/>
        <rFont val="Tahoma"/>
        <family val="2"/>
      </rPr>
      <t>employee participation required</t>
    </r>
    <r>
      <rPr>
        <sz val="12"/>
        <rFont val="Tahoma"/>
        <family val="2"/>
      </rPr>
      <t>)</t>
    </r>
  </si>
  <si>
    <t>4 hours per 40 hrs worked (15+ years)</t>
  </si>
  <si>
    <t>http://www.city-data.com/county/Pine_County-MN.html</t>
  </si>
  <si>
    <t>BCBS plan available</t>
  </si>
  <si>
    <t>Includes North St. Louis</t>
  </si>
  <si>
    <t xml:space="preserve">Annual Premium and VEBA/HAS: </t>
  </si>
  <si>
    <t>Anoka</t>
  </si>
  <si>
    <t>Carver</t>
  </si>
  <si>
    <t>Chisago</t>
  </si>
  <si>
    <t>Dakota</t>
  </si>
  <si>
    <t>Hennepin</t>
  </si>
  <si>
    <t>Isanti</t>
  </si>
  <si>
    <t>Ramsey</t>
  </si>
  <si>
    <t>Scott</t>
  </si>
  <si>
    <t>Sherburne</t>
  </si>
  <si>
    <t>Washington</t>
  </si>
  <si>
    <t>Wright</t>
  </si>
  <si>
    <t>$27.41-$46.92</t>
  </si>
  <si>
    <t>Office Administrator</t>
  </si>
  <si>
    <t>$20.35-$32.35</t>
  </si>
  <si>
    <t>$650 / month cash Taxable Fringe</t>
  </si>
  <si>
    <t>Water Resource Specialist</t>
  </si>
  <si>
    <t>$22.53-$39.15</t>
  </si>
  <si>
    <t>$18.00 / month (paid to Lincoln Mutual for Long and Short Term Disability)</t>
  </si>
  <si>
    <t>Conservation Specialist</t>
  </si>
  <si>
    <t>Wetland Specialist</t>
  </si>
  <si>
    <t>Water Resource Technican</t>
  </si>
  <si>
    <t>$18.31-$29.29</t>
  </si>
  <si>
    <t>Flexible Time Off (FTO): combined sick leave and vacation</t>
  </si>
  <si>
    <t>Hired Before 1/1/16</t>
  </si>
  <si>
    <t>Max 240 hour carry over at year end. Also max of 240 hour payout upon severance.</t>
  </si>
  <si>
    <t>7.384 hrs per pay period (0-5 year)</t>
  </si>
  <si>
    <t>8.304 hrs per pay period (5-10 year)</t>
  </si>
  <si>
    <t>9.232 hrs per pay period (10-15 year)</t>
  </si>
  <si>
    <t>10.152 hrs per pay period (15+ year)</t>
  </si>
  <si>
    <t>Hired On or After 1/1/16</t>
  </si>
  <si>
    <t>5.5385 hrs per pay period (0-3 year)</t>
  </si>
  <si>
    <t>6.7692 hrs per pay period (3-8 year)</t>
  </si>
  <si>
    <t>8.00 hrs per pay period (8-15 year)</t>
  </si>
  <si>
    <t>9.2308 hrs per pay period (15-25 year)</t>
  </si>
  <si>
    <t>10.4615 hrs per pay period (25+ year)</t>
  </si>
  <si>
    <t>2.464 hrs per pay period regardless of length of service</t>
  </si>
  <si>
    <t xml:space="preserve">720 hour max accumulation to be used for FMLA qualiffying event. No cash value upon separation. </t>
  </si>
  <si>
    <t xml:space="preserve">All District employees who resign or whose employment is terminated in good standing shall be entitled to severance pay in the form of regular pay for all accrued compensatory time and up to 240 hours of unused FTO.  In the event that benefits due is a result of an employee’s death, severance pay shall be paid to the surviving spouse, dependents, or estate.   </t>
  </si>
  <si>
    <t>Retirement Health Insurance Contribution</t>
  </si>
  <si>
    <t>10-15 yrs - 1/2 of individual taxable fringe plus $2.65/month for each full year of service</t>
  </si>
  <si>
    <t>16-21 yrs - full individual taxable fringe plus $3.60/month for each full year of service</t>
  </si>
  <si>
    <t>22-29 yrs - full individual taxable fringe plus $4.15/month for each full year of service</t>
  </si>
  <si>
    <t>30+ yrs - full individual taxable fringe plus $4.60/month for each full year of service</t>
  </si>
  <si>
    <t>18 Years</t>
  </si>
  <si>
    <t>18 yrs</t>
  </si>
  <si>
    <t>25 Years</t>
  </si>
  <si>
    <t>28 yrs</t>
  </si>
  <si>
    <t>We are under the County's insurance HDHP Insurance, prices/SWCD contributions depend on what level the employee selects.</t>
  </si>
  <si>
    <t>23 Years</t>
  </si>
  <si>
    <t>23 yrs</t>
  </si>
  <si>
    <t xml:space="preserve">Employee Only: SWCD Contribution $690/month (Employee cost: $-102.34, added to paycheck). </t>
  </si>
  <si>
    <t>12 Years</t>
  </si>
  <si>
    <t>14 yrs</t>
  </si>
  <si>
    <t>Employee+Children: SWCD Contribution $850 (Employee Cost $275.32)</t>
  </si>
  <si>
    <t>Full-Time</t>
  </si>
  <si>
    <t>3 yrs</t>
  </si>
  <si>
    <t>Family: SWCD Contribution $1,450 (Employee Contribution $344.80)</t>
  </si>
  <si>
    <t>Resource Conservation Tech.</t>
  </si>
  <si>
    <t>2 yrs</t>
  </si>
  <si>
    <t>Employee Waive: $150/month taxable income added to paycheck.</t>
  </si>
  <si>
    <t>1 yr</t>
  </si>
  <si>
    <t>SWCD HSA Contributions:  Family coverage: $2,000/Year; Single Coverage $1,100/Year</t>
  </si>
  <si>
    <t>8 Hours per month (any length of service)</t>
  </si>
  <si>
    <t>No Max</t>
  </si>
  <si>
    <t>6.7 hours per month, 10 days per year (1 - 12 months)</t>
  </si>
  <si>
    <t>Max accumulation of 200 hours (on December 31 of each year, can go over during the year)</t>
  </si>
  <si>
    <t>8 hours per month, 12 days per year (1 - 5 years)</t>
  </si>
  <si>
    <t>10 hours per month, 15 days per year (5 - 10 years)</t>
  </si>
  <si>
    <t>12 hours per month, 15 days per year (10 - 15 years)</t>
  </si>
  <si>
    <t>14 hours per month, 21 days per year (15 - 20 years)</t>
  </si>
  <si>
    <t>14.67 hours per month, 22 days per year (20 - 23 years)</t>
  </si>
  <si>
    <t>15.33 hours per month, 23 days per year (23 - 24 years)</t>
  </si>
  <si>
    <t>16 hours per month, 24 days per year (24 - 25 years)</t>
  </si>
  <si>
    <t>16.67 hours per month, 25 days per year (25 years or more)</t>
  </si>
  <si>
    <t>Upon termination of employment from the District, employees are paid accumulated annual leave plus 1/3 of unused sick leave, which total (when added together) cannot exceed 360 hours.  Employees need to be employed with the District for a minimum of five years to be able to receive the compensated absences benefit for sick leave.  Terminated employees, who are not in good standing with the District, forfeit the sick leave portion of their severance compensation.</t>
  </si>
  <si>
    <t xml:space="preserve">http://www.city-data.com/county/Carver_County-MN.html </t>
  </si>
  <si>
    <t xml:space="preserve"> http://www.city-data.com/county/Anoka_County-MN.html </t>
  </si>
  <si>
    <t>http://www.city-data.com/county/Benton_County-MN.html</t>
  </si>
  <si>
    <t>$30.47 - $41.91</t>
  </si>
  <si>
    <t>The 2017 employee benefit package for a full time regular employee at 912.77/month/employee.  An employee may use their benefit package for insurance premiums or invested into the state deferred compensation program or request a prorated amount (90%) as cash.</t>
  </si>
  <si>
    <t>$24.39 - $33.51</t>
  </si>
  <si>
    <t>$21.83 - $29.92</t>
  </si>
  <si>
    <t>$20.65 - $28.30</t>
  </si>
  <si>
    <t>$17.98 - $23.61</t>
  </si>
  <si>
    <t>No max accumulation of hours</t>
  </si>
  <si>
    <t xml:space="preserve">All unused sick leave will be compensated according to the following schedule and is based on the employee’s current rate of pay and years of service.
Years of Completed Service 
Less than 5 years of service     0 Percent
5 years but less than 10 years of service  15 Percent
10 years but less than 15 years of service  25 Percent
15 years or more of service   35 Percent
A maximum of 240 hours of earned vacation time shall be paid upon retirement, voluntary termination, death, or termination. </t>
  </si>
  <si>
    <t xml:space="preserve">http://www.city-data.com/county/Chisago_County-MN.html </t>
  </si>
  <si>
    <t>$81,331 - $127,080</t>
  </si>
  <si>
    <t>Supervisor, Project Management</t>
  </si>
  <si>
    <t>$72,617 - $113,465</t>
  </si>
  <si>
    <t>Finance and Grants Coordinator</t>
  </si>
  <si>
    <t>$57,890 - $90,453</t>
  </si>
  <si>
    <t>29 years</t>
  </si>
  <si>
    <t>GIS/Resource Conservationist</t>
  </si>
  <si>
    <t>19 Years</t>
  </si>
  <si>
    <t>Water Resource Conservationist</t>
  </si>
  <si>
    <t>Program Specialist</t>
  </si>
  <si>
    <t>$46,150 - $72,109</t>
  </si>
  <si>
    <t>Health Insurance</t>
  </si>
  <si>
    <t>$500 Deductible Plan -  Monthly Employee Cost</t>
  </si>
  <si>
    <t>HSA Plan - Monthly Employee Cost</t>
  </si>
  <si>
    <t>HSA Plan - Employee Receives in January</t>
  </si>
  <si>
    <t>Single</t>
  </si>
  <si>
    <t>Single Plus One</t>
  </si>
  <si>
    <t>Family</t>
  </si>
  <si>
    <t>Employee must show proof of group insurance coverage if declining SWCD Health Insurance.</t>
  </si>
  <si>
    <t>Dental Insurance</t>
  </si>
  <si>
    <t>Monthly Employee Cost</t>
  </si>
  <si>
    <t>Disability Insurance:</t>
  </si>
  <si>
    <t>The SWCD provides (pays) Short Term Disability, Long Term Disability, Basic Life Insurance and Accidental Death and Dismemberment.  Employees that work at least 20 hours per week are eligible the first day of the month immediately following employment.  All exclusions and limitations are defined in the Benefit Plan.</t>
  </si>
  <si>
    <t>Foot Protection:</t>
  </si>
  <si>
    <t>Employees who are required to wear protective footwear will be reimbursed up to $150 per calendar year.  Determination for footwear replacement is subject to District Manager approval and judgment based on the condition of the existing equipment and need for replacement.</t>
  </si>
  <si>
    <t>Flex Leave:</t>
  </si>
  <si>
    <t xml:space="preserve">Flex leave combines vacation, sick leave and any other leave purposes into one plan.  Flex leave is accrued on a per pay period basis and may be used after the pay period in which it was earned. Part-time employees earn Flex Leave on a pro-rated basis.  </t>
  </si>
  <si>
    <t>Accruals:</t>
  </si>
  <si>
    <t>Maximum Accrual is 480 Hours</t>
  </si>
  <si>
    <t>160 Hours (20 Days) Annually (0 - 5 years)</t>
  </si>
  <si>
    <t>192 Hours (24 Days) Annually (6 - 10 years)</t>
  </si>
  <si>
    <t>240 Hours (30 Days) Annually (11 - 15 years)</t>
  </si>
  <si>
    <t>304 Hours (38 Days) Annually (16 Plus years)</t>
  </si>
  <si>
    <t>Flex Leave Conversion:</t>
  </si>
  <si>
    <t xml:space="preserve">Employees are eligible to convert up to 80 hours of Flex Leave annually to be used towards wages or deferred compensation in the following calendar year.   Wages include health and dental care costs.  An annual enrollment form is provided to employees at least 30 days prior to the end of the 3rd quarter.   Participation is voluntary. </t>
  </si>
  <si>
    <t>Severance Compensation:</t>
  </si>
  <si>
    <t xml:space="preserve">All District employees who retire, resign or whose employment is terminated in good standing shall be entitled to severance pay in the form of regular pay for all  unused flex leave.  In the event that benefits due is a result of an employee’s death, severance pay shall be paid to the surviving spouse, dependents, or estate. </t>
  </si>
  <si>
    <t>% of total budget</t>
  </si>
  <si>
    <t>Up to $75.00 Meeting or Day</t>
  </si>
  <si>
    <t>Currently .535 Per Mile</t>
  </si>
  <si>
    <t>See Below:</t>
  </si>
  <si>
    <t xml:space="preserve">http://www.city-data.com/county/Dakota_County-MN.html </t>
  </si>
  <si>
    <t>Benefits for all Full-Time Employees:                                (20 Hours Plus Pro-rated)</t>
  </si>
  <si>
    <t>Resource Technician</t>
  </si>
  <si>
    <t>$550 / month cash Taxable Fringe</t>
  </si>
  <si>
    <t>Annual leave: (PTO)</t>
  </si>
  <si>
    <t>6.5 hours per pay period (0 - 4 years)</t>
  </si>
  <si>
    <t>Max carryover of 240 hours</t>
  </si>
  <si>
    <t>6.9 hours per pay period (5 - 9 years)</t>
  </si>
  <si>
    <t>7.4 hours per pay period (10 - 14 years)</t>
  </si>
  <si>
    <t>7.8 hours per pay period (15 - 19 years)</t>
  </si>
  <si>
    <t>9.2 hours per pay period (After 20 years)</t>
  </si>
  <si>
    <t>EMB is an income-protection insurance that regular and limited-term employees accrue. EMB may be used for FMLA qualifying conditions. EMB may be taken only to the extent that it is earned.  EMB is earned at a rate of 64 hours per year.  Maximum carryover is 720 hours.</t>
  </si>
  <si>
    <t xml:space="preserve">All District employees who retire or whose employment is terminated in good standing shall be entitled to severance pay in the form of regular pay for up to 240 hours of unused PTO and accrued compensatory time.  In the event that benefits due is a result of an employee’s death, severance pay shall be paid to the surviving spouse, dependents, or estate.   </t>
  </si>
  <si>
    <t>http://www.city-data.com/county/Isanti_County-MN.html</t>
  </si>
  <si>
    <t>$27.56 - $41.51</t>
  </si>
  <si>
    <t>$17.67 - $26.91</t>
  </si>
  <si>
    <t>Extended Medical Benefit:</t>
  </si>
  <si>
    <t>$26.18 - $39.30</t>
  </si>
  <si>
    <t>Forest Resource Specialist</t>
  </si>
  <si>
    <t>$22.49 - $33.77</t>
  </si>
  <si>
    <t>Employee Paid - 457/Roth &amp; Life Insurance</t>
  </si>
  <si>
    <t>Employer Paid - Long Term &amp; Short Term Disability</t>
  </si>
  <si>
    <t>$17.58 - $26.39</t>
  </si>
  <si>
    <t>Marketing/ Administration</t>
  </si>
  <si>
    <t>$14.75 - $22.15</t>
  </si>
  <si>
    <t>Health/Dental Insurance - District pays employee premium</t>
  </si>
  <si>
    <t>4 months</t>
  </si>
  <si>
    <t>Less than 3 year of service - 208 hours pf PTO (26 days/year)</t>
  </si>
  <si>
    <t>3 years but less than 15 years of service - 264 hours of PTO (33 days/year)</t>
  </si>
  <si>
    <t>15 years or more of service - 312 hours of PTO (39 days/year)</t>
  </si>
  <si>
    <t xml:space="preserve">All District employees who retire or whose employment is terminated in good standing shall be entitled to severance pay in the form of regular pay for all unused accrued PTO up to a maximum of 350 hours.  In the event that benefits due is a result of an employee’s death, severance pay shall be paid to the surviving spouse, dependents, or estate.   </t>
  </si>
  <si>
    <t>http://www.city-data.com/county/Sherburne_County-MN.html</t>
  </si>
  <si>
    <t>Paid Time Off (PTO):</t>
  </si>
  <si>
    <t>Max carry-over per year - 400 hours</t>
  </si>
  <si>
    <t>Extended Medical Benefit (EMB):</t>
  </si>
  <si>
    <t>Cottonwood</t>
  </si>
  <si>
    <t>$22.50-$42.84</t>
  </si>
  <si>
    <t>Optional Benefits:</t>
  </si>
  <si>
    <t>$20.40-$38.86</t>
  </si>
  <si>
    <t>$16.47-$31.36</t>
  </si>
  <si>
    <t>Farm Bill/Program Technician</t>
  </si>
  <si>
    <t>$21.43-$40.80</t>
  </si>
  <si>
    <t>Watonwan Watershed Technician</t>
  </si>
  <si>
    <t>GBERBA Area 6 Certification Specialist</t>
  </si>
  <si>
    <t>1 1/2 years</t>
  </si>
  <si>
    <t>$16.14-$31.36</t>
  </si>
  <si>
    <t>GBERBA Financial Coordinator</t>
  </si>
  <si>
    <t>8 hours per pay period (any length of service)</t>
  </si>
  <si>
    <t>4 hours per pay period (0 - 1 year)</t>
  </si>
  <si>
    <t>10 Days Per Year (1-2 years)</t>
  </si>
  <si>
    <t>8 Hours per Month (2-5 years)</t>
  </si>
  <si>
    <t>14 Days Per Year (5-9 years)</t>
  </si>
  <si>
    <t>16 Days Per Year (9-15 years)</t>
  </si>
  <si>
    <t>20 Days Per Year (15 years and over)</t>
  </si>
  <si>
    <t xml:space="preserve">All District employees who retire or whose employment is terminated in good standing shall be entitled to severance pay in the form of regular pay for all unused accrued vacation leave, accrued compensatory time, and 70% of accrued sick leave.  In the event that benefits due is a result of an employee’s death, severance pay shall be paid to the surviving spouse, dependents, or estate.   </t>
  </si>
  <si>
    <t>http://www.city-data.com/county/Cottonwood_County-MN.html</t>
  </si>
  <si>
    <t>Health Isurance, Dental Insurance, LTD Insurance, STD Insurance, Vision Insurance, Critical Illness Insurance, Life Insurance, Accident Insurance</t>
  </si>
  <si>
    <t>Jackson</t>
  </si>
  <si>
    <t>Lac qui Parle</t>
  </si>
  <si>
    <t>Resource Technicain</t>
  </si>
  <si>
    <t>Program Assistant</t>
  </si>
  <si>
    <t>8 hours per month January-November and 16 hours in December</t>
  </si>
  <si>
    <t>8 hours per month January-November and 16 hours in December (0-3 years)</t>
  </si>
  <si>
    <t>13 hours per month January -November and 16 hours in December (3-15 years)</t>
  </si>
  <si>
    <t>17 hours per month January - November and 21 hours in December (15+ years)</t>
  </si>
  <si>
    <t>All annual leave and 25% of sick leave is paid upon retirement, resignation, or termination.  No cap on leave accumulation during course of the year (only 240 hours annual leave may carry from one year to the next) but employee has option to cash in sick leave exceeding 800 hours at 25% or use as annual leave at 50%.</t>
  </si>
  <si>
    <t>$7,000 per year for health insurance (premium + HSA). No dental or life.</t>
  </si>
  <si>
    <t>*10% of District Manager time paid by County Water Plan Funds</t>
  </si>
  <si>
    <t>District Manager*</t>
  </si>
  <si>
    <t>No cap on leave accumulation but if sick leave exceeds 800 hours, employee has option to cash it in for 2% value.</t>
  </si>
  <si>
    <t xml:space="preserve">http://www.city-data.com/county/Lac_qui_Parle_County-MN.html </t>
  </si>
  <si>
    <t>Lincoln</t>
  </si>
  <si>
    <t>$16.00-$25.00</t>
  </si>
  <si>
    <t>Dental, life, PERA</t>
  </si>
  <si>
    <t>$15.00-$25.00</t>
  </si>
  <si>
    <t>3.69 hours per pay period (8 hours per month)</t>
  </si>
  <si>
    <t>Max accumulation unlimited</t>
  </si>
  <si>
    <t>3.69 hours per pay period (0 - 5 years) (8 hours per month)</t>
  </si>
  <si>
    <t>5.54 hours per pay period (5 but less than 15 years) (12 hours per month)</t>
  </si>
  <si>
    <t>7.38 hours per pay period (15 but less than 30 years) (16 hours per month)</t>
  </si>
  <si>
    <t>8.31 hours per pay period (30 or more years) (18 hours per month)</t>
  </si>
  <si>
    <t>Upon voluntary termination from service by retirement (retirement defined as eligible for benefits from Social Security or PERA) and at least 10 years of continued service to the district, termination pay as follows:  1.) Any accrued vacation leave will be paid at the rate of the employee's current hourly rate of pay.  2.) Any accrued sick leave will be paid in the amount of 25% of the employees accrued, unused sick leave times the employee's current hourly rate of pay to a maximum of $2,500.</t>
  </si>
  <si>
    <t>District Technician/Farm Bill Assistant</t>
  </si>
  <si>
    <t>All employees participate in a HCSP.  It is optional to participate in a Deffered Comp. plan, flex spending account and AFLAC (All of these plans are employee funded only).</t>
  </si>
  <si>
    <t>$517.50/month (90% of Individual health coverage)</t>
  </si>
  <si>
    <t xml:space="preserve">http://www.city-data.com/county/Lincoln_County-MN.html </t>
  </si>
  <si>
    <t>Lyon</t>
  </si>
  <si>
    <t>$31.00 - $43.41</t>
  </si>
  <si>
    <t>$20.45 - $28.63</t>
  </si>
  <si>
    <t>$16.25 - $22.73</t>
  </si>
  <si>
    <t>Months Worked</t>
  </si>
  <si>
    <t>Employees must have a vacation leave balance of 240 hours or less as of December 31st of each year. Any accrued hours more than the 240 hour limit will be lost.</t>
  </si>
  <si>
    <t>0 to 35</t>
  </si>
  <si>
    <t>75 hours</t>
  </si>
  <si>
    <t>80 hours</t>
  </si>
  <si>
    <t>112.5 hours</t>
  </si>
  <si>
    <t>120 hours</t>
  </si>
  <si>
    <t>169th (start of 15th year)</t>
  </si>
  <si>
    <t>150 hours</t>
  </si>
  <si>
    <t>160 hours</t>
  </si>
  <si>
    <t xml:space="preserve">Four hours of personal leave are available for employees for each year.  </t>
  </si>
  <si>
    <t xml:space="preserve">Total time off for bereavement is 22.5 hours for 7.5 hour per day employees and 24 hours (3 days) for 8 hour per day employees per calendar year.  </t>
  </si>
  <si>
    <t>Health Insurance - Single + Children, Life Insurance, PERA</t>
  </si>
  <si>
    <t>Life Insurance , Long Term Disability, Dental, PERA</t>
  </si>
  <si>
    <t>Dental, PERA</t>
  </si>
  <si>
    <t>PERA</t>
  </si>
  <si>
    <t>Employees working 8 hours per day (40 hour workweek) shall earn at the rate of 96 hours per year.</t>
  </si>
  <si>
    <t>Employees working 7.5 hours per day (37.5 hour workweek) shall earn at a rate of 90 hours per year.</t>
  </si>
  <si>
    <r>
      <t>36th (start of 3</t>
    </r>
    <r>
      <rPr>
        <vertAlign val="superscript"/>
        <sz val="12"/>
        <color theme="1"/>
        <rFont val="Tahoma"/>
        <family val="2"/>
      </rPr>
      <t>rd</t>
    </r>
    <r>
      <rPr>
        <sz val="12"/>
        <color theme="1"/>
        <rFont val="Tahoma"/>
        <family val="2"/>
      </rPr>
      <t xml:space="preserve"> year) to 168</t>
    </r>
  </si>
  <si>
    <t>Yearly accrual rate  (Work 7.5 hrs/day)</t>
  </si>
  <si>
    <t>Yearly accrual rate  (Work 8 hrs/day)</t>
  </si>
  <si>
    <t>Personal Leave:</t>
  </si>
  <si>
    <t>Bereavement Leave:</t>
  </si>
  <si>
    <t>County paid benefit:  Monthly salary times .00178</t>
  </si>
  <si>
    <t>Preferred One is the Health Care Provider</t>
  </si>
  <si>
    <t xml:space="preserve">http://www.city-data.com/county/Lyon_County-MN.html </t>
  </si>
  <si>
    <t>Select Account administers the County VEBA plan</t>
  </si>
  <si>
    <r>
      <t xml:space="preserve">County paid benefit: Basic life $50,000 Life Insurance Amount $50,000 and AD &amp; D.   </t>
    </r>
    <r>
      <rPr>
        <b/>
        <sz val="12"/>
        <color theme="1"/>
        <rFont val="Tahoma"/>
        <family val="2"/>
      </rPr>
      <t>Optional</t>
    </r>
    <r>
      <rPr>
        <sz val="12"/>
        <color theme="1"/>
        <rFont val="Tahoma"/>
        <family val="2"/>
      </rPr>
      <t xml:space="preserve"> (for employee) - additional life and AD&amp;D and additional spouse/dependent coverage ($1,000 Dependent Life Ins. $0.216)</t>
    </r>
  </si>
  <si>
    <t>*HEALTH INSURANCE:</t>
  </si>
  <si>
    <t>*LIFE INSURANCE: Sun Life</t>
  </si>
  <si>
    <t>*LONG TERM DISABILITY: Sun Life Assurant</t>
  </si>
  <si>
    <t>*DENTAL: Sun Life Assurant (Optional)</t>
  </si>
  <si>
    <t>Murray</t>
  </si>
  <si>
    <t>$22.65 - $30.49</t>
  </si>
  <si>
    <t>Program Manager</t>
  </si>
  <si>
    <t xml:space="preserve">$775.00 / Single Health Insurance </t>
  </si>
  <si>
    <t>$16.43 - $22.11</t>
  </si>
  <si>
    <t>$1475.00 / Family Health Insurance Contribution</t>
  </si>
  <si>
    <t>PTO (Paid Time Off)</t>
  </si>
  <si>
    <t>15 hours per month (0-4 Years)</t>
  </si>
  <si>
    <t>17 hours per month (5-9 Years)</t>
  </si>
  <si>
    <t>Max accumulation of 1000 hours</t>
  </si>
  <si>
    <t>19 hours per month (10-14 years)</t>
  </si>
  <si>
    <t>21 hours per month (15-19 years)</t>
  </si>
  <si>
    <t>23 hours per month (20-24 years)</t>
  </si>
  <si>
    <t>25 hours per month (25+ years)</t>
  </si>
  <si>
    <t xml:space="preserve">All full-time employees who resign or whose employment is terminated shall be entitled 80% pay for unused PTO at current wage at time of separation unless released of their job for a wrongful act. </t>
  </si>
  <si>
    <t xml:space="preserve">http://www.city-data.com/county/Murray_County-MN.html </t>
  </si>
  <si>
    <t>Nobles</t>
  </si>
  <si>
    <t>$21.95 - $27.44</t>
  </si>
  <si>
    <t>$20.00 - $25.00</t>
  </si>
  <si>
    <t>$750/ month cash Taxable Fringe</t>
  </si>
  <si>
    <t>$19.01 - $23.76</t>
  </si>
  <si>
    <t>4.9 hours per pay period (1st year)</t>
  </si>
  <si>
    <t>Max accumulation</t>
  </si>
  <si>
    <t>6.2 hours per pay period (2 - 5 years)</t>
  </si>
  <si>
    <t>Full Time = 480 hours/60 days</t>
  </si>
  <si>
    <t>7.4 hours per pay period (6 - 10 years)</t>
  </si>
  <si>
    <t>4/5th Time = 384 hours/48 days</t>
  </si>
  <si>
    <t>8.6 hours per pay period (11 - 15 years)</t>
  </si>
  <si>
    <t>3/5th Time = 288 hours/36 days</t>
  </si>
  <si>
    <t>9.8 hours per pay period (16 - 20 years)</t>
  </si>
  <si>
    <t>11.1 hours per pay period (21+ years)</t>
  </si>
  <si>
    <t xml:space="preserve">All District employees who retire or whose employment is terminated in good standing shall be entitled to severance pay in the form of regular pay for all unused accrued vacation leave and accrued compensatory time. In the event that benefits due is a result of an employee’s death, severance pay shall be paid to the surviving spouse, dependents, or estate.   </t>
  </si>
  <si>
    <t>http://www.city-data.com/county/Nobles_County-MN.html</t>
  </si>
  <si>
    <t>Pipestone</t>
  </si>
  <si>
    <t>Environmental Administrator (County Position)</t>
  </si>
  <si>
    <t>$32.64 - $44.06</t>
  </si>
  <si>
    <t>Under County Plan</t>
  </si>
  <si>
    <t>SWCD Conservationist</t>
  </si>
  <si>
    <t>$24.63 - $33.26</t>
  </si>
  <si>
    <t>$550/month Cap towards Single Health/Dental. 25K Life included</t>
  </si>
  <si>
    <t>$18.91 - $25.53</t>
  </si>
  <si>
    <t>$900/month Cap towards Family Health/single Dental. 25K Life included</t>
  </si>
  <si>
    <t>Environmental Technician</t>
  </si>
  <si>
    <t>MAWQCP Technician</t>
  </si>
  <si>
    <t>Full-time/Regional</t>
  </si>
  <si>
    <t>$21.48 - $29.00</t>
  </si>
  <si>
    <t>Wellhead Technician</t>
  </si>
  <si>
    <t>In County Regular meetings</t>
  </si>
  <si>
    <t>8 hours per pay period (0 - 4 years)</t>
  </si>
  <si>
    <t>10 hours per pay period (5 - 9 years)</t>
  </si>
  <si>
    <t>12 hours per pay period (10 - 15 years)</t>
  </si>
  <si>
    <t>14 hours per pay period (16 + years)</t>
  </si>
  <si>
    <t xml:space="preserve">All District employees who retire or whose employment is terminated in good standing shall be entitled to severance pay in the form of regular pay for all unused accrued vacation leave and accrued compensatory time.  In the event that benefits due is a result of an employee’s death, severance pay shall be paid to the surviving spouse, dependents, or estate.   </t>
  </si>
  <si>
    <t>http://www.city-data.com/county/Pipestone_County-MN.html</t>
  </si>
  <si>
    <t>* Pipestone County Conservation and Zoning operates under an Agreement between Pipestone County and the Pipestone SWCD, where the administrator is a County employee and all other staff are SWCD employees. As a result, the SWCD is also administers Environmental Services, Ag Inspection, Solid Waste and Recycling, Feedlot Administration, Planning and Zoning, Water Planning, GIS, Septic, WCA, and Water Plan.</t>
  </si>
  <si>
    <t>All-day Out of County meetings</t>
  </si>
  <si>
    <t>$25.42-$26.20</t>
  </si>
  <si>
    <t>Redwood</t>
  </si>
  <si>
    <t>$80,000+</t>
  </si>
  <si>
    <t>$25.54-$31.69</t>
  </si>
  <si>
    <t xml:space="preserve">All are offered 100% paid single </t>
  </si>
  <si>
    <t>Conservation Specilaist</t>
  </si>
  <si>
    <t>$24.48-$30.71</t>
  </si>
  <si>
    <t>Water Quality Technician</t>
  </si>
  <si>
    <t>$19.12-$25.35</t>
  </si>
  <si>
    <t>$12.76-$18.01</t>
  </si>
  <si>
    <t>4.5 hours per pay period (0 - 5 years)</t>
  </si>
  <si>
    <t>5.5 hours per pay period (6 - 10 years)</t>
  </si>
  <si>
    <t>6.5 hours per pay period (11 - 15 years)</t>
  </si>
  <si>
    <t>7.5 hours per pay period (16 - 20 years)</t>
  </si>
  <si>
    <t>8.5 hours per pay period (After 20 years)</t>
  </si>
  <si>
    <t>Departure Compensation:</t>
  </si>
  <si>
    <t>When an employees leavesemployment 100% of accumulated annual leave will be paid in full.  Upon retirerment as defined by PERA or SS employee will receive 100% of accumulated annual leave and 2.5% pf accrued sick leave for each full year of service based on employes lates salary per day, with a maximum of 60% of paid days (480 hours).  Employees must give and work a 2 week notice to receive any accumulated sick leave.  All funds will be paid into individual Health Care Savings Account.</t>
  </si>
  <si>
    <t>http://www.city-data.com/county/Redwood_County-MN.html</t>
  </si>
  <si>
    <t>Rock</t>
  </si>
  <si>
    <t>Director</t>
  </si>
  <si>
    <t>61116-85284</t>
  </si>
  <si>
    <t>Assistant Director</t>
  </si>
  <si>
    <t>50232-70092</t>
  </si>
  <si>
    <t>$650 / month employer contribution</t>
  </si>
  <si>
    <t>29661-42203</t>
  </si>
  <si>
    <t>Engineer Technician</t>
  </si>
  <si>
    <t>40581-57762</t>
  </si>
  <si>
    <t>$10.09 / month (paid to Colonial Life Ins)</t>
  </si>
  <si>
    <t>16 hours per month (After 20 years)</t>
  </si>
  <si>
    <t xml:space="preserve">All District employees who retire or whose employment is terminated in good standing shall be entitled to severance pay in the form of regular pay for all unused accrued vacation leave, accrued compensatory time, and 20% of accrued sick leave.  In the event that benefits due is a result of an employee’s death, severance pay shall be paid to the surviving spouse, dependents, or estate.   </t>
  </si>
  <si>
    <t>http://www.city-data.com/county/Rock_County-MN.html</t>
  </si>
  <si>
    <t>Yellow Medicine</t>
  </si>
  <si>
    <t>21.68-31.16</t>
  </si>
  <si>
    <t>Technical Director</t>
  </si>
  <si>
    <t>16.99-24.41</t>
  </si>
  <si>
    <t>Environmental Resource Speciailist</t>
  </si>
  <si>
    <t>19.67-28.26</t>
  </si>
  <si>
    <t>Max carry over of 240 hours</t>
  </si>
  <si>
    <t>6.5 hours per pay period (6 - 15 years)</t>
  </si>
  <si>
    <t>8.5 hours per pay period (over 16 years)</t>
  </si>
  <si>
    <t>All employees upon leaving employment in good standing on or subsequent to the normal retirement date shall be entitled to severance pay.  The normal retirement date is defined under PERA and/or Social Security and to be eligible the employee must have a minimum of 10 years of continued years of service for the SWCD.  Severance pay shall include the payment of accumulated vacation leave, accumulated sick leave or a combination thereof at the current rate of wage at separation not to exceed 800 hours.  Severance pay shall be paid in a manner mutually agreeable by the employee and employer over a period not to exceed five years from retirement or termination of employment.  In the event that a retired or terminated employee dies before all or a portion of the severance pay has been disbursed, that balance due shall be paid to a named beneficiary or, lacking same, to the deceased estate. Severance pay may be paid into the employee’s VEBA account.</t>
  </si>
  <si>
    <t>Employee Health Benefits*</t>
  </si>
  <si>
    <t>Benefits for all Full-Time Employees</t>
  </si>
  <si>
    <t>Employee Health Benefits</t>
  </si>
  <si>
    <t>Single health, dental, life paid by District; District makes VEBA contribution that coordinates with related premium (depending on deductible chosen by staff member)</t>
  </si>
  <si>
    <t>Severance Pay upon Retirement:</t>
  </si>
  <si>
    <t>All employees upon leaving employment in good standing, prior to the normal retirement date or whose employment is terminated shall be entitled to severance pay.  Severance pay shall include the payment of accumulated vacation leave at the current rate of wage at separation not to exceed an amount as follows:
Less than 1 year = Not eligible
Completion of 1 year  =     80 hours
Completion of 2 years =   160 hours
Completion of 3 years or more =   240 hours</t>
  </si>
  <si>
    <t>http://www.city-data.com/county/Yellow_Medicine_County-MN.html</t>
  </si>
  <si>
    <t>Meetings under 3 hours</t>
  </si>
  <si>
    <t>Board Meetings / Meetings over 3 hours</t>
  </si>
  <si>
    <t xml:space="preserve">$75 for Board Meetings and any meetings over 3 hours </t>
  </si>
  <si>
    <t>Hourly rate for Committee Meetings less than 3 hours</t>
  </si>
  <si>
    <t xml:space="preserve">In County </t>
  </si>
  <si>
    <t>Out of County</t>
  </si>
  <si>
    <t>In County</t>
  </si>
  <si>
    <t>Blue Earth</t>
  </si>
  <si>
    <t>Brown</t>
  </si>
  <si>
    <t>Faribault</t>
  </si>
  <si>
    <t>LeSueur</t>
  </si>
  <si>
    <t>Martin</t>
  </si>
  <si>
    <t>McLeod</t>
  </si>
  <si>
    <t>Nicollet</t>
  </si>
  <si>
    <t>Sibley</t>
  </si>
  <si>
    <t>Waseca</t>
  </si>
  <si>
    <t>Watonwan</t>
  </si>
  <si>
    <t xml:space="preserve">2.5 years </t>
  </si>
  <si>
    <t>Grade 12: Minimum-$19.28/hr, Maximum- $26.77/hr</t>
  </si>
  <si>
    <t>Grade 10: Minimum-$16.96/hr, Maximum- $23.55/hr</t>
  </si>
  <si>
    <t xml:space="preserve">3 months </t>
  </si>
  <si>
    <t xml:space="preserve">2 months </t>
  </si>
  <si>
    <t xml:space="preserve">As of 3/1/17: 100% Health Insurance Premium and $100/month to HSA Account is paid by the SWCD (employee coverage only). 2018 may change to less than 100% of premium.
**$16.00/month (Optional; Employee Paid; NCPERS Life Ins) </t>
  </si>
  <si>
    <t xml:space="preserve">No cap on accumulation. </t>
  </si>
  <si>
    <t>8.47 hours per month (0 - 5 years)</t>
  </si>
  <si>
    <t>Max accumulation of 200 hours at any given time.</t>
  </si>
  <si>
    <t>10.83 hours per month (6 - 10 years)</t>
  </si>
  <si>
    <t>13.11 hours per month (11 - 15 years)</t>
  </si>
  <si>
    <t>15.45 hours per month (16 - 20 years)</t>
  </si>
  <si>
    <t>16.79 hours per month (After 20 years)</t>
  </si>
  <si>
    <t xml:space="preserve">All vacation leave is paid out upon retirement, death or disability, or voluntary termination.  
Sick leave is paid out upon retirement, death or disability, or voluntary termination at a rate of 0% (less than 10 years of employment), 10% (at least 10 years of employment), or 25% (at least 15 years of employment).  </t>
  </si>
  <si>
    <t xml:space="preserve">12 per year </t>
  </si>
  <si>
    <t>http://www.city-data.com/county/Brown_County-MN.html</t>
  </si>
  <si>
    <t>2017 per hour</t>
  </si>
  <si>
    <t>Program Administrator</t>
  </si>
  <si>
    <t>Asst. Program Administrator</t>
  </si>
  <si>
    <t>Part time</t>
  </si>
  <si>
    <t>4.25 per hour for own health insurance</t>
  </si>
  <si>
    <t>VEPA for 2 staff (equivelant to 4.00/hour)</t>
  </si>
  <si>
    <t>$41.40 per year/life insurance</t>
  </si>
  <si>
    <t>Non-point Program Coord.</t>
  </si>
  <si>
    <t>15 hours per month (0 - 4 years)</t>
  </si>
  <si>
    <t>17 hours per month (5 - 9 years)</t>
  </si>
  <si>
    <t>19 hours per month (10 - 14 years)</t>
  </si>
  <si>
    <t>21 hours per month (15 - 19 years)</t>
  </si>
  <si>
    <t>23 hours per month (20 - 24 years)</t>
  </si>
  <si>
    <t>25 hours per pay period (25 - 29 years)</t>
  </si>
  <si>
    <t>27 hours per pay period (30 years +)</t>
  </si>
  <si>
    <t xml:space="preserve">All District employees who retire in good standing, and after 10 years, shall be entitled to severance pay in the form of$400.00 and for each additional year of service, $400.00 per year up to a maximum of $5,000.00.  In the event of an employee’s death, severance pay shall be paid to the surviving spouse, dependents, or estate.   </t>
  </si>
  <si>
    <t>plus 1 Personal Day</t>
  </si>
  <si>
    <t>http://www.city-data.com/county/Faribault_County-MN.html</t>
  </si>
  <si>
    <t xml:space="preserve">Renville </t>
  </si>
  <si>
    <t xml:space="preserve">Farm Bill Technician </t>
  </si>
  <si>
    <t xml:space="preserve">STD plan and $10,000.00 life insurance plan $40 per month   </t>
  </si>
  <si>
    <t xml:space="preserve">Water Resource Technician </t>
  </si>
  <si>
    <t>Max accumulation of 160 hours</t>
  </si>
  <si>
    <t>Individual medical $647.00 monthly</t>
  </si>
  <si>
    <t>http://www.city-data.com/county/Renville_County-MN.html</t>
  </si>
  <si>
    <t xml:space="preserve">Conservation Technician /Outreach Coordinator </t>
  </si>
  <si>
    <t>Beltrami</t>
  </si>
  <si>
    <t>Dodge</t>
  </si>
  <si>
    <t>$24.09 - $33.76</t>
  </si>
  <si>
    <t>District employees are eligible for the health insurance provided by the District. The District will pay full coverage of the single rate for permanent full-time employees. The District will pay ½ of an employee’s dependent and/or spouse health insurance coverage, to be reviewed annually at the policy’s anniversary date.</t>
  </si>
  <si>
    <t>District Technician - Projects</t>
  </si>
  <si>
    <t>41 years</t>
  </si>
  <si>
    <t>$17.33 - $24.27</t>
  </si>
  <si>
    <t>District Technician - Feedlots</t>
  </si>
  <si>
    <t>3.5 hours per pay period (any length of service)</t>
  </si>
  <si>
    <t>No Max Accumulation</t>
  </si>
  <si>
    <t>6 hours per pay period (3 - 10 years)</t>
  </si>
  <si>
    <t>7 hours per pay period (10 - 20 years)</t>
  </si>
  <si>
    <t>All employees who retire or whose employment is terminated shall be entitled to pay for all unused vacation time and one-half (1/2) of his/her accumulated sick leave not to exceed 180 hours.  Severance pay shall be paid to surviving spouse, dependents, or estate upon death of employee.</t>
  </si>
  <si>
    <t>None</t>
  </si>
  <si>
    <t>http://www.city-data.com/county/Dodge_County-MN.html</t>
  </si>
  <si>
    <t>Fillmore</t>
  </si>
  <si>
    <t>Freeborn</t>
  </si>
  <si>
    <t>$22.50 - $33.74</t>
  </si>
  <si>
    <t>$16.00 - $21.65</t>
  </si>
  <si>
    <t xml:space="preserve">Medical - H S A high deductible coverage </t>
  </si>
  <si>
    <t>$15.50 - $22.85</t>
  </si>
  <si>
    <t>0 Year</t>
  </si>
  <si>
    <t>$15.50 - $22.86</t>
  </si>
  <si>
    <t>4 hours per pay period (after sucessful 6 month probation)</t>
  </si>
  <si>
    <t>Max accumulation of 1200 hours</t>
  </si>
  <si>
    <t>40 hours (after 1 year of service)</t>
  </si>
  <si>
    <t>Max accumulation of 248 hours/carryover limit to 80 hours into the next year</t>
  </si>
  <si>
    <t>80 hours (2 - 3 years)</t>
  </si>
  <si>
    <t>120 hours (4 - 5 years)</t>
  </si>
  <si>
    <t>144 hours (6 - 12 years)</t>
  </si>
  <si>
    <t>168 hours (13 - 24 years)</t>
  </si>
  <si>
    <t>200 hours (25 + years)</t>
  </si>
  <si>
    <t xml:space="preserve">All District employees who retire or whose employment is terminated in good standing shall be entitled to severance pay in the form of regular pay for all unused accrued vacation leave, accrued compensatory time, and 25% of accrued sick leave.   </t>
  </si>
  <si>
    <t>County Population (2014):</t>
  </si>
  <si>
    <t>http://www.city-data.com/county/Freeborn_County-MN.html</t>
  </si>
  <si>
    <t>Dental and Life - option to purchase for dependant dental</t>
  </si>
  <si>
    <t>Technician 2</t>
  </si>
  <si>
    <t>Technician 3</t>
  </si>
  <si>
    <t>District Manager/Tech</t>
  </si>
  <si>
    <t>All employees who leave employment of the district in good standing or who are laid off or retire shall be entitled to pay for unused sick leave an annual leave but only according to the following schedule:
1. Unused sick leave – Regular full-time and part-time employees who retire or whose employment is terminated are entitled to severance pay, less normal payroll deductions. Maximum sick leave payout is 240 hours, employee must have completed probationary period. 
2. Unused annual leave - Regular full-time and part-time employees who retire or whose employment is terminated are entitled to severance pay, less normal payroll deductions. Maximum annual leave payout is 240 hours, employee must have completed probationary.</t>
  </si>
  <si>
    <t>Goodhue</t>
  </si>
  <si>
    <t>Water Planner/Wetland Admin.</t>
  </si>
  <si>
    <t>12 Year</t>
  </si>
  <si>
    <t>Feedlot Officer</t>
  </si>
  <si>
    <t>Max accumulation of 200 hours</t>
  </si>
  <si>
    <t>7 hours per pay period (16 - Date of resignation)</t>
  </si>
  <si>
    <t>This policy applies to employees who are appointed full-time (40 hours per week) and have reached the end of the Goodhue SWCD pay scale and are only eligbile to receive Cost of Living Increases each year.  Eligible employees will receive $5.00 per month/per years of service, calcuclated December 31st of eacy year.  For example:  an employee with 20years of service will recieve a check in January of the following year for $1,200.00 - less payroll payroll taxes required by law. (240 months  x $5.00 per month)</t>
  </si>
  <si>
    <t>All District employees who retire or whose employment is terminated in good standing shall be entitled to severance pay in the form of regular pay for all unused accrued vacation leave, accrued compensatory time, and 60% of accrued sick leave.</t>
  </si>
  <si>
    <t>10 per year Plus  3 Half Day Holidays</t>
  </si>
  <si>
    <t>$30.18 - $49.30</t>
  </si>
  <si>
    <t>$18.53 - $30.26</t>
  </si>
  <si>
    <t>$22.52 - $36.78</t>
  </si>
  <si>
    <t>$20.42 - $33.36</t>
  </si>
  <si>
    <t>http://www.city-data.com/county/Goodhue_County-MN.html</t>
  </si>
  <si>
    <t>Longevity Pay:</t>
  </si>
  <si>
    <t>Mower</t>
  </si>
  <si>
    <t>Olmsted</t>
  </si>
  <si>
    <t>District Director</t>
  </si>
  <si>
    <t>$54,122-$86,632</t>
  </si>
  <si>
    <t>District Office Manager</t>
  </si>
  <si>
    <t>$43,680-$68,266</t>
  </si>
  <si>
    <t>Enrollment Level</t>
  </si>
  <si>
    <t>Olmsted Care System Yearly</t>
  </si>
  <si>
    <t>Mayo Care System Yearly</t>
  </si>
  <si>
    <t xml:space="preserve">County </t>
  </si>
  <si>
    <t>Dental</t>
  </si>
  <si>
    <t>Contribution Yearly</t>
  </si>
  <si>
    <t>Premiums</t>
  </si>
  <si>
    <t>Employee only</t>
  </si>
  <si>
    <t>Reward Level</t>
  </si>
  <si>
    <t>In Network</t>
  </si>
  <si>
    <t>Out of Network</t>
  </si>
  <si>
    <t>No rewards</t>
  </si>
  <si>
    <t>1 reward</t>
  </si>
  <si>
    <t>2 rewards</t>
  </si>
  <si>
    <t>3 rewards</t>
  </si>
  <si>
    <t>4 rewards</t>
  </si>
  <si>
    <t>5 rewards</t>
  </si>
  <si>
    <t>1st year of Employment</t>
  </si>
  <si>
    <t>18 days per year</t>
  </si>
  <si>
    <t>Starting year 2-5 years</t>
  </si>
  <si>
    <t>20 days per year</t>
  </si>
  <si>
    <t>Starting year 6-10 years</t>
  </si>
  <si>
    <t>23 days per year</t>
  </si>
  <si>
    <t>Starting year 11-15 years</t>
  </si>
  <si>
    <t>26 days per year</t>
  </si>
  <si>
    <t>Starting year 16-20 years</t>
  </si>
  <si>
    <t>28 days per year</t>
  </si>
  <si>
    <t>Starting year 21 on on</t>
  </si>
  <si>
    <t>30 days per year</t>
  </si>
  <si>
    <t xml:space="preserve">Unused PTO will be paid in full at termination or retirement.  Retirement: If an employee did not request a payout or was not eligible to receive a payout based on hours in their Sick Leave Bank at the time of conversion from Sick Leave and Vacation to Paid Time Off, or when eligible based on ten (10) years of continuous employment, the following severance payment is used for purposes of this calcuation.  1) Calculated by taking balance of unused Sick Leave hours and multiply these hours by 50%.  The result may not exceed 384 hours. 2) Take the number of hours from the above calculation and multiply by employee's wage as of the preceiding December 31st prior to the individual converting to the PTO proram.  Employees who requsted the buyout at the point of implementaiton to the PTO program or attainment of twelve (12) years of service, the amount in excess of the $3,500 or payment received at time of payout wich was identified will be paid at the time of retirement.  The County will have no liability should any other reason for separation.   </t>
  </si>
  <si>
    <t>Plus 4 hours for Christmas Eve when it falls Monday - Thursday</t>
  </si>
  <si>
    <r>
      <rPr>
        <b/>
        <sz val="12"/>
        <rFont val="Tahoma"/>
        <family val="2"/>
      </rPr>
      <t>Other Benefits:  Prescription Drugs, Short Term, Long Term Disability Insurance; and Life Insurance</t>
    </r>
    <r>
      <rPr>
        <sz val="12"/>
        <rFont val="Tahoma"/>
        <family val="2"/>
      </rPr>
      <t>.</t>
    </r>
  </si>
  <si>
    <t>Deductibles vary with earned rewards:</t>
  </si>
  <si>
    <t>Employee Plus One</t>
  </si>
  <si>
    <t>All Meetings</t>
  </si>
  <si>
    <t>http://www.city-data.com/county/Olmsted_County-MN.html</t>
  </si>
  <si>
    <t>Rice</t>
  </si>
  <si>
    <t>Root River</t>
  </si>
  <si>
    <t>Currently working on Wage Ranges</t>
  </si>
  <si>
    <t>$568 / month   Health Insurance                    $1,625 / year   HSA/VEBA contribution</t>
  </si>
  <si>
    <t>$1.60 / month  Term Life Insurance ($10,000)</t>
  </si>
  <si>
    <t>7.5%  PERA contribution</t>
  </si>
  <si>
    <t>5 hours per pay period (5 - 8 years)</t>
  </si>
  <si>
    <t>7 hours per pay period (8 - 12 years)</t>
  </si>
  <si>
    <t>7.5 hours per pay period (12 - 18 years)</t>
  </si>
  <si>
    <t>8 hours per pay period (18 - 25 years)</t>
  </si>
  <si>
    <t>8.5 hours per pay period (25 - 30 years)</t>
  </si>
  <si>
    <t xml:space="preserve">Any employee that leaves the District in good standing and has completed his/her probationary period will be granted 50% of his/her sick leave not to exceed 360 hours and all annual leave he/she has earned not to exceed 192 hours.   </t>
  </si>
  <si>
    <t>Flex Work Schedule:</t>
  </si>
  <si>
    <t>District Manager and Technicians have the option to work eight 9 hour days and one 8 hour day, with the 10th day off (equivalent of 80 hours worked in a two-week period).</t>
  </si>
  <si>
    <r>
      <t xml:space="preserve">Assistant Manager </t>
    </r>
    <r>
      <rPr>
        <b/>
        <sz val="10"/>
        <rFont val="Tahoma"/>
        <family val="2"/>
      </rPr>
      <t xml:space="preserve">(Prior County Employee)  </t>
    </r>
  </si>
  <si>
    <t>Steele</t>
  </si>
  <si>
    <t xml:space="preserve">http://www.city-data.com/county/Houston_County-MN.html </t>
  </si>
  <si>
    <t>Wabasha</t>
  </si>
  <si>
    <t>6 years 11 months</t>
  </si>
  <si>
    <t>Lead District Tech-AgCert Specialist</t>
  </si>
  <si>
    <t>5 years 9 months</t>
  </si>
  <si>
    <t>Basic Life Insurance Coverage</t>
  </si>
  <si>
    <t>AIS Coordinator/Ecological Tech</t>
  </si>
  <si>
    <t>1 year 9 months</t>
  </si>
  <si>
    <t>Single Dental Coverage</t>
  </si>
  <si>
    <t>1 year 4 months</t>
  </si>
  <si>
    <t>90% of Medical Insurance Premium Coverage.</t>
  </si>
  <si>
    <t>Max accumulation of 1040 hours and it will not be paid upon severance.</t>
  </si>
  <si>
    <t>Employees who have completed up to 3 years of service can carry over up to 160 hours annual leave. Employees who have completed 4+ years of service can carry over 200 hours of annual leave.</t>
  </si>
  <si>
    <t>5 hours per pay period (4 - 6 years)</t>
  </si>
  <si>
    <t>6 hours per pay period (7 - 10 years)</t>
  </si>
  <si>
    <t>7 hours per pay period (11+ years)</t>
  </si>
  <si>
    <t xml:space="preserve">All District employees who retire or whose employment is terminated in good standing shall be entitled to severance pay in the form of regular pay for all unused accrued vacation leave, accrued compensatory time. </t>
  </si>
  <si>
    <t>http://www.city-data.com/county/Wabasha_County-MN.html</t>
  </si>
  <si>
    <t>$24.87 - $34.95</t>
  </si>
  <si>
    <t>Resource Specialist II</t>
  </si>
  <si>
    <t>5.5 years</t>
  </si>
  <si>
    <t>$20.63 - $29.08</t>
  </si>
  <si>
    <t>Health, Dental and Life insurance packages</t>
  </si>
  <si>
    <t>Area Certification Specialist</t>
  </si>
  <si>
    <t>$17.90 - $25.23</t>
  </si>
  <si>
    <t>0.5 years</t>
  </si>
  <si>
    <t>8 hours per month (0 - 3 years)</t>
  </si>
  <si>
    <t>Max an employee may carry over to the new year is 175 hours</t>
  </si>
  <si>
    <t>13 hours per month (3 - 15 years)</t>
  </si>
  <si>
    <t>17 hours per month (15+ years)</t>
  </si>
  <si>
    <t xml:space="preserve">http://www.city-data.com/county/Winona_County-MN.html </t>
  </si>
  <si>
    <t>Winona</t>
  </si>
  <si>
    <t>Full Meetings</t>
  </si>
  <si>
    <t>Meetings under 2 hours</t>
  </si>
  <si>
    <t>All employees who retire or resign in good standing and who have been employed by the District one (1) year shall be entitled to pay for all unused vacation and fifty percent (50%) of unused sick leave at the rate of wage at time of separation.
Severance pay will be paid to surviving spouse, dependents or estate upon death of employee.</t>
  </si>
  <si>
    <t>Cass</t>
  </si>
  <si>
    <t>Full</t>
  </si>
  <si>
    <t>8 yrs</t>
  </si>
  <si>
    <t>31 yrs</t>
  </si>
  <si>
    <t>Full Health Benefits and a cafeteria plan whereby County contributes $1,045 monthly per employee.</t>
  </si>
  <si>
    <t>9 yrs</t>
  </si>
  <si>
    <t>2.5% COLA annually and Longevity pay after 10 yrs. Service equal to 1.75% of monthly base X total years with Cass.</t>
  </si>
  <si>
    <t xml:space="preserve">Payout of accumulated sick leave from 400-720 hrs depending on years of service and all unused vacation up to 384 hrs. max. </t>
  </si>
  <si>
    <t xml:space="preserve">3.696 hrs. per pay period </t>
  </si>
  <si>
    <t>No max accural</t>
  </si>
  <si>
    <t>Max accrual 384</t>
  </si>
  <si>
    <t xml:space="preserve">3.696 -7.384 hours per pay period (2 wk) depending on years of service </t>
  </si>
  <si>
    <t>Logevity and COLA:</t>
  </si>
  <si>
    <t>http://www.city-data.com/county/Cass_County-MN.html</t>
  </si>
  <si>
    <t>Clearwater</t>
  </si>
  <si>
    <t>$580 / month cash Taxable Fringe</t>
  </si>
  <si>
    <t>4 hours per 80 hours worked (any length of service)</t>
  </si>
  <si>
    <t xml:space="preserve">Max accumulation: none </t>
  </si>
  <si>
    <t>2 hours per 80 hours worked (0 - 1 years worked)</t>
  </si>
  <si>
    <t>4 hours per 80 hours worked (1 - 3 years worked)</t>
  </si>
  <si>
    <t>6 hours per 80 hours worked (3 - 10 years worked)</t>
  </si>
  <si>
    <t>8 hours per 80 hours worked (After 10 years worked)</t>
  </si>
  <si>
    <t>Sick leave may be accumulated with no limit. Any full time employee who has accrued more than 480 hours of sick leave may convert sick leave hours to annual leave hours at the rate of 1 annual leave hour for 2 sick leave hours. No more than 104 sick leave hours may be converted in any calendar year. No sick leave hours may be converted if the accrued hours of sick leave drop below 480. 
Up to 160 hours of vacation time may be carried over from one year to the next.</t>
  </si>
  <si>
    <t>All employees who retire or whose employment is terminated shall be entitled to severance pay for all unused vacation time.
Such severance pay shall be paid to surviving spouse, dependents, or estate upon death of employee.</t>
  </si>
  <si>
    <t>http://www.city-data.com/county/Clearwater_County-MN.html</t>
  </si>
  <si>
    <t>Crow Wing</t>
  </si>
  <si>
    <t>District Tech 1</t>
  </si>
  <si>
    <t>$375 / month cash Taxable Fringe</t>
  </si>
  <si>
    <t>All in County Meetings</t>
  </si>
  <si>
    <t>Out of Town Meetings</t>
  </si>
  <si>
    <t>.50 cent per mile</t>
  </si>
  <si>
    <t>6 hours per pay period (6-7 years)</t>
  </si>
  <si>
    <t>7 hours per pay period (8-15 years)</t>
  </si>
  <si>
    <t>8 hours per pay period (After 16 years)</t>
  </si>
  <si>
    <t xml:space="preserve">All District employees who retire or whose employment is terminated in good standing shall be entitled to severance pay in the form of regular pay for all unused accrued vacation leave and accrued compensatory time,  In the event that benefits due is a result of an employee’s death, severance pay shall be paid to the surviving spouse, dependents, or estate.   </t>
  </si>
  <si>
    <t>% of total operating budget (In-kind support office, IT, and GIS)</t>
  </si>
  <si>
    <t>http://www.city-data.com/county/Crow_Wing_County-MN.html</t>
  </si>
  <si>
    <t>Conservation Outreach Specialist</t>
  </si>
  <si>
    <t>District Tech Forester</t>
  </si>
  <si>
    <t>Hubbard</t>
  </si>
  <si>
    <t>$16.00 start</t>
  </si>
  <si>
    <t>$15.00 start</t>
  </si>
  <si>
    <t>1 hour per every 20 hours worked (all full time employees)</t>
  </si>
  <si>
    <t>Max accumulation of 336 hours</t>
  </si>
  <si>
    <t>1 hours per 30 hours worked - 10 days per year (80 hours/year)  (0 - 2 years)</t>
  </si>
  <si>
    <t>1.2 hours per 30 hours worked - 12 days per year- (96 hours per year) (3 - 5 years)</t>
  </si>
  <si>
    <t>1.5 hours per 30 hours worked - 15 days per year (120 hours per year)  (6-15 years)</t>
  </si>
  <si>
    <t>2 hours per 30 hours worked, 20 days per year (160 hours per year) (16 + years)</t>
  </si>
  <si>
    <t>All District employees who retire or whose employment is terminated in good standing shall be entitled to severance pay of 1/2 of all unused sick leave up to a maximum of 21 days and unused vacation leave at full rate..</t>
  </si>
  <si>
    <r>
      <rPr>
        <sz val="12"/>
        <rFont val="Tahoma"/>
        <family val="2"/>
      </rPr>
      <t>$350/month insurance</t>
    </r>
    <r>
      <rPr>
        <b/>
        <sz val="12"/>
        <rFont val="Tahoma"/>
        <family val="2"/>
      </rPr>
      <t xml:space="preserve"> </t>
    </r>
    <r>
      <rPr>
        <sz val="12"/>
        <rFont val="Tahoma"/>
        <family val="2"/>
      </rPr>
      <t>stipend</t>
    </r>
  </si>
  <si>
    <t>http://www.city-data.com/county/Hubbard_County-MN.html</t>
  </si>
  <si>
    <t>$18.00 start</t>
  </si>
  <si>
    <t>Supervisors</t>
  </si>
  <si>
    <t>Board Chair &amp; Board Treasurer</t>
  </si>
  <si>
    <t>Itasca</t>
  </si>
  <si>
    <t>Manager &amp; Water Plan Coord</t>
  </si>
  <si>
    <t>Salary, no compensation beyond 40hrs</t>
  </si>
  <si>
    <t>Hourly</t>
  </si>
  <si>
    <t>Full Blue Cross/Blue Shield employee premium paid up to $700.00; family members can participate, but at full premium cost to employee.</t>
  </si>
  <si>
    <t>Forestry &amp; Shoreland Tech</t>
  </si>
  <si>
    <t>Wetland Technician</t>
  </si>
  <si>
    <t>Salary, contract, no compensation beyond 40hrs</t>
  </si>
  <si>
    <t>AIS Crew Leader</t>
  </si>
  <si>
    <t>4 hours / pay period (any length of service)</t>
  </si>
  <si>
    <t>No severence pay for un-used sick leave, un-used annual leave is fully compensated for in the form of payment.</t>
  </si>
  <si>
    <t>http://www.city-data.com/county/Itasca_County-MN.html</t>
  </si>
  <si>
    <t>Wage Type</t>
  </si>
  <si>
    <t>Benefits for all Full-Time Employees (non-contract; after 6-12 month probation)</t>
  </si>
  <si>
    <t>No Annual Leave until probation is up.  40 hours carry-over allowed into January but must be zeroed by February 1.</t>
  </si>
  <si>
    <t>Limited flex/comp: Use within 40 hours encouraged at 1:1 time, 1.5:1 time when carries beyond 40 hours.</t>
  </si>
  <si>
    <t>40 hours/yr (6 - 12 months - 2 years)</t>
  </si>
  <si>
    <t>80 hours/yr (2 - 4 years)</t>
  </si>
  <si>
    <t>120 hours/yr (5 - 9 years)</t>
  </si>
  <si>
    <t>160 hours/yr (Over 10 years)</t>
  </si>
  <si>
    <t>Koochiching</t>
  </si>
  <si>
    <t>Forest Resource Speciailist</t>
  </si>
  <si>
    <t>$18.45 - $23.07</t>
  </si>
  <si>
    <t xml:space="preserve">http://www.city-data.com/county/Koochiching_County-MN.html </t>
  </si>
  <si>
    <t xml:space="preserve">Benefits for all Full-Time Employees </t>
  </si>
  <si>
    <t>Lake of the Woods</t>
  </si>
  <si>
    <t>Manager is a County employee that is shared w/SWCD via a JPA</t>
  </si>
  <si>
    <t>12 years 1 month</t>
  </si>
  <si>
    <t>$17.34 - $21.78</t>
  </si>
  <si>
    <t>11 years 9 months</t>
  </si>
  <si>
    <t>$1.65/month (Life Ins)</t>
  </si>
  <si>
    <t>$15.45 - $19.41</t>
  </si>
  <si>
    <t>4 years 8 months</t>
  </si>
  <si>
    <t>$14.59 - $18.33</t>
  </si>
  <si>
    <t>3 hours per pay period (any length of service)</t>
  </si>
  <si>
    <t>3 hours per pay period (0 - 2 years)</t>
  </si>
  <si>
    <t>5 hours per pay period (3 - 9 years)</t>
  </si>
  <si>
    <t>6 hours per pay period (10 - 15 years)</t>
  </si>
  <si>
    <t>7 hours per pay period (15+ years)</t>
  </si>
  <si>
    <t>After one-hundred twenty (120) hours of sick leave, the employee has the option to take one-half (1/2) hour annual leave for every one (1) hour of sick leave over the one-hundred twenty (120) hour minimum.</t>
  </si>
  <si>
    <t>All employees who resign in good standing shall be entitled to pay for all unused accrued annual leave, compensatory time, and one-half (1/2) of all unused accrued sick leave not to exceed one-hundred sixty (160) hours (maximum 160 hours sick leave converts to 80 hours pay.) Severance pay shall be paid to surviving spouse, dependents, or estate upon death of employee.</t>
  </si>
  <si>
    <t>Full time employees receive paid holidays and have the option of working Columbus day and receiving Holiday pay for the day after Thanksgiving</t>
  </si>
  <si>
    <t>http://www.city-data.com/county/Lake_of_the_Woods_County-MN.html</t>
  </si>
  <si>
    <t>Local Meetings</t>
  </si>
  <si>
    <t>Out of County Meetings</t>
  </si>
  <si>
    <t>Eligible employees are provided an opportunity to participate in the County's insurance program. Goodhue SWCD will provide 50% of the HSA deductible contribution and 75% of the premium costs for employees, whether they choose single coverage or family coverage. If the employee does not wish to particpate in the medical insurance program offered by Goodhue County, they may select to receive $300.00 per moth to apply to a life or health insurance plan of their choice.</t>
  </si>
  <si>
    <t>$450/month - single        $750/month - family</t>
  </si>
  <si>
    <t>Other Paid Leave:</t>
  </si>
  <si>
    <t>Voting Leave</t>
  </si>
  <si>
    <t>Funeral Leave</t>
  </si>
  <si>
    <t xml:space="preserve">District employees shall be granted paid voting leave to register or vote in any election, not to exceed ½ hour unless otherwise approved by the District Board.  </t>
  </si>
  <si>
    <t>An employee shall be granted paid funeral leave for a maximum of three (3) days when a death occurs in his/her immediate family.  Immediate family shall mean spouse, children, children of spouse, siblings, siblings of spouse, nieces and nephews, nieces and nephews of spouse, parents, parents of spouse, step parents, step parents of spouse, grandparents and grandparents of spouse.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</si>
</sst>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8" formatCode="&quot;$&quot;#,##0.00_);[Red]\(&quot;$&quot;#,##0.00\)"/>
    <numFmt numFmtId="44" formatCode="_(&quot;$&quot;* #,##0.00_);_(&quot;$&quot;* \(#,##0.00\);_(&quot;$&quot;* &quot;-&quot;??_);_(@_)"/>
    <numFmt numFmtId="164" formatCode="0.0"/>
    <numFmt numFmtId="165" formatCode="&quot;$&quot;#,##0.00"/>
    <numFmt numFmtId="166" formatCode="0.0%"/>
    <numFmt numFmtId="167" formatCode="#,##0.0"/>
    <numFmt numFmtId="168" formatCode="&quot;$&quot;#,##0.000"/>
    <numFmt numFmtId="169" formatCode="&quot;$&quot;#,##0"/>
  </numFmts>
  <fonts count="25"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b/>
      <sz val="12"/>
      <name val="Tahoma"/>
      <family val="2"/>
    </font>
    <font>
      <sz val="12"/>
      <name val="Tahoma"/>
      <family val="2"/>
    </font>
    <font>
      <b/>
      <u/>
      <sz val="12"/>
      <name val="Tahoma"/>
      <family val="2"/>
    </font>
    <font>
      <sz val="12"/>
      <color rgb="FF070707"/>
      <name val="Tahoma"/>
      <family val="2"/>
    </font>
    <font>
      <u/>
      <sz val="12"/>
      <color indexed="12"/>
      <name val="Tahoma"/>
      <family val="2"/>
    </font>
    <font>
      <sz val="12"/>
      <color theme="1"/>
      <name val="Tahoma"/>
      <family val="2"/>
    </font>
    <font>
      <b/>
      <sz val="12"/>
      <color theme="1"/>
      <name val="Tahoma"/>
      <family val="2"/>
    </font>
    <font>
      <sz val="12"/>
      <color theme="1"/>
      <name val="Calibri"/>
      <family val="2"/>
      <scheme val="minor"/>
    </font>
    <font>
      <b/>
      <sz val="10"/>
      <name val="Tahoma"/>
      <family val="2"/>
    </font>
    <font>
      <sz val="10"/>
      <name val="Tahoma"/>
      <family val="2"/>
    </font>
    <font>
      <sz val="11"/>
      <name val="Tahoma"/>
      <family val="2"/>
    </font>
    <font>
      <b/>
      <sz val="12"/>
      <color rgb="FF070707"/>
      <name val="Tahoma"/>
      <family val="2"/>
    </font>
    <font>
      <i/>
      <sz val="12"/>
      <name val="Tahoma"/>
      <family val="2"/>
    </font>
    <font>
      <b/>
      <u/>
      <sz val="10"/>
      <color theme="1"/>
      <name val="Tahoma"/>
      <family val="2"/>
    </font>
    <font>
      <u/>
      <sz val="12"/>
      <color indexed="12"/>
      <name val="Arial"/>
      <family val="2"/>
    </font>
    <font>
      <vertAlign val="superscript"/>
      <sz val="12"/>
      <color theme="1"/>
      <name val="Tahoma"/>
      <family val="2"/>
    </font>
    <font>
      <sz val="10"/>
      <color theme="1"/>
      <name val="Calibri"/>
      <family val="2"/>
      <scheme val="minor"/>
    </font>
    <font>
      <b/>
      <sz val="11"/>
      <name val="Tahoma"/>
      <family val="2"/>
    </font>
    <font>
      <u/>
      <sz val="12"/>
      <name val="Tahoma"/>
      <family val="2"/>
    </font>
    <font>
      <sz val="12"/>
      <name val="Calibri"/>
      <family val="2"/>
      <scheme val="minor"/>
    </font>
    <font>
      <sz val="11.5"/>
      <name val="Tahoma"/>
      <family val="2"/>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1" fillId="0" borderId="0"/>
  </cellStyleXfs>
  <cellXfs count="464">
    <xf numFmtId="0" fontId="0" fillId="0" borderId="0" xfId="0"/>
    <xf numFmtId="0" fontId="0" fillId="0" borderId="0" xfId="0" applyFill="1"/>
    <xf numFmtId="44" fontId="0" fillId="0" borderId="0" xfId="5" applyFont="1" applyFill="1"/>
    <xf numFmtId="2" fontId="1" fillId="0" borderId="0" xfId="6" applyNumberFormat="1" applyFill="1" applyBorder="1" applyAlignment="1">
      <alignment horizontal="left"/>
    </xf>
    <xf numFmtId="0" fontId="4" fillId="0" borderId="1" xfId="2" applyNumberFormat="1" applyFont="1" applyFill="1" applyBorder="1" applyAlignment="1">
      <alignment horizontal="center" vertical="center" wrapText="1"/>
    </xf>
    <xf numFmtId="165" fontId="4" fillId="0" borderId="1" xfId="2" applyNumberFormat="1" applyFont="1" applyFill="1" applyBorder="1" applyAlignment="1">
      <alignment horizontal="center" vertical="center" wrapText="1"/>
    </xf>
    <xf numFmtId="0" fontId="4" fillId="0" borderId="1" xfId="2" applyFont="1" applyFill="1" applyBorder="1" applyAlignment="1">
      <alignment vertical="center" wrapText="1"/>
    </xf>
    <xf numFmtId="165" fontId="5" fillId="0" borderId="1" xfId="2" applyNumberFormat="1" applyFont="1" applyFill="1" applyBorder="1" applyAlignment="1">
      <alignment horizontal="center" vertical="center" wrapText="1"/>
    </xf>
    <xf numFmtId="0" fontId="5" fillId="0" borderId="1" xfId="5" applyNumberFormat="1" applyFont="1" applyFill="1" applyBorder="1" applyAlignment="1">
      <alignment horizontal="center" vertical="center" wrapText="1"/>
    </xf>
    <xf numFmtId="0" fontId="6" fillId="0" borderId="1" xfId="2" applyFont="1" applyFill="1" applyBorder="1" applyAlignment="1">
      <alignment vertical="center" wrapText="1"/>
    </xf>
    <xf numFmtId="164" fontId="4" fillId="0" borderId="1" xfId="2" applyNumberFormat="1" applyFont="1" applyFill="1" applyBorder="1" applyAlignment="1">
      <alignment horizontal="left" vertical="center" wrapText="1"/>
    </xf>
    <xf numFmtId="9" fontId="5" fillId="0" borderId="1" xfId="1" applyFont="1" applyFill="1" applyBorder="1" applyAlignment="1">
      <alignment horizontal="center" vertical="center" wrapText="1"/>
    </xf>
    <xf numFmtId="3" fontId="5" fillId="0" borderId="1" xfId="2" applyNumberFormat="1" applyFont="1" applyFill="1" applyBorder="1" applyAlignment="1">
      <alignment horizontal="center" vertical="center" wrapText="1"/>
    </xf>
    <xf numFmtId="164" fontId="5" fillId="0" borderId="1" xfId="2" applyNumberFormat="1" applyFont="1" applyFill="1" applyBorder="1" applyAlignment="1">
      <alignment horizontal="center" vertical="center" wrapText="1"/>
    </xf>
    <xf numFmtId="0" fontId="0" fillId="0" borderId="0" xfId="0"/>
    <xf numFmtId="0" fontId="0" fillId="0" borderId="0" xfId="0" applyFill="1"/>
    <xf numFmtId="0" fontId="9" fillId="0" borderId="0" xfId="0" applyFont="1" applyFill="1" applyAlignment="1">
      <alignment horizontal="center" vertical="center"/>
    </xf>
    <xf numFmtId="0" fontId="0" fillId="0" borderId="0" xfId="0" applyBorder="1"/>
    <xf numFmtId="0" fontId="4" fillId="0" borderId="1" xfId="2" applyFont="1" applyFill="1" applyBorder="1" applyAlignment="1">
      <alignment horizontal="left" vertical="center"/>
    </xf>
    <xf numFmtId="165" fontId="5" fillId="0" borderId="1" xfId="2" applyNumberFormat="1" applyFont="1" applyFill="1" applyBorder="1" applyAlignment="1">
      <alignment horizontal="left" vertical="center" wrapText="1"/>
    </xf>
    <xf numFmtId="0" fontId="6" fillId="0" borderId="1" xfId="2" applyFont="1" applyFill="1" applyBorder="1" applyAlignment="1">
      <alignment horizontal="left" vertical="center" wrapText="1"/>
    </xf>
    <xf numFmtId="0" fontId="0" fillId="0" borderId="0" xfId="0"/>
    <xf numFmtId="0" fontId="0" fillId="0" borderId="0" xfId="0" applyAlignment="1"/>
    <xf numFmtId="165" fontId="4" fillId="0" borderId="1" xfId="2" applyNumberFormat="1" applyFont="1" applyFill="1" applyBorder="1" applyAlignment="1">
      <alignment horizontal="center" vertical="center"/>
    </xf>
    <xf numFmtId="0" fontId="4" fillId="0" borderId="1" xfId="2" applyFont="1" applyFill="1" applyBorder="1" applyAlignment="1">
      <alignment horizontal="left" vertical="center" wrapText="1"/>
    </xf>
    <xf numFmtId="0" fontId="5" fillId="0" borderId="1" xfId="2" applyNumberFormat="1" applyFont="1" applyFill="1" applyBorder="1" applyAlignment="1">
      <alignment horizontal="left" vertical="center" wrapText="1"/>
    </xf>
    <xf numFmtId="0" fontId="5" fillId="0" borderId="1" xfId="2" applyFont="1" applyFill="1" applyBorder="1" applyAlignment="1">
      <alignment horizontal="left" vertical="center" wrapText="1"/>
    </xf>
    <xf numFmtId="0" fontId="4" fillId="0" borderId="1" xfId="2" applyFont="1" applyFill="1" applyBorder="1" applyAlignment="1">
      <alignment horizontal="center" vertical="center" wrapText="1"/>
    </xf>
    <xf numFmtId="0" fontId="4" fillId="0" borderId="1" xfId="2" applyFont="1" applyFill="1" applyBorder="1" applyAlignment="1">
      <alignment horizontal="center" vertical="center"/>
    </xf>
    <xf numFmtId="0" fontId="5" fillId="0" borderId="1" xfId="2" applyNumberFormat="1" applyFont="1" applyFill="1" applyBorder="1" applyAlignment="1">
      <alignment horizontal="center" vertical="center" wrapText="1"/>
    </xf>
    <xf numFmtId="0" fontId="4" fillId="0" borderId="0"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0" xfId="2" applyFont="1" applyFill="1" applyBorder="1" applyAlignment="1">
      <alignment vertical="center" wrapText="1"/>
    </xf>
    <xf numFmtId="164" fontId="5" fillId="0" borderId="0" xfId="2" applyNumberFormat="1" applyFont="1" applyFill="1" applyBorder="1" applyAlignment="1">
      <alignment horizontal="center" vertical="center" wrapText="1"/>
    </xf>
    <xf numFmtId="0" fontId="9" fillId="0" borderId="0" xfId="0" applyFont="1" applyFill="1" applyAlignment="1">
      <alignment horizontal="left" vertical="center" wrapText="1"/>
    </xf>
    <xf numFmtId="0" fontId="9" fillId="0" borderId="1" xfId="0" applyFont="1" applyBorder="1" applyAlignment="1">
      <alignment vertical="center"/>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Border="1" applyAlignment="1">
      <alignment vertical="center"/>
    </xf>
    <xf numFmtId="0" fontId="9" fillId="0" borderId="1" xfId="0" applyFont="1" applyBorder="1" applyAlignment="1">
      <alignment horizontal="left" vertical="center"/>
    </xf>
    <xf numFmtId="9" fontId="9" fillId="0" borderId="1" xfId="1" applyFont="1" applyBorder="1" applyAlignment="1">
      <alignment horizontal="left" vertical="center"/>
    </xf>
    <xf numFmtId="3" fontId="9" fillId="0" borderId="1" xfId="5" applyNumberFormat="1" applyFont="1" applyBorder="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4" fillId="0" borderId="1" xfId="2" applyFont="1" applyFill="1" applyBorder="1" applyAlignment="1">
      <alignment horizontal="center" vertical="center" wrapText="1"/>
    </xf>
    <xf numFmtId="0" fontId="4" fillId="0" borderId="1" xfId="2" applyFont="1" applyFill="1" applyBorder="1" applyAlignment="1">
      <alignment horizontal="left" vertical="center" wrapText="1"/>
    </xf>
    <xf numFmtId="0" fontId="4" fillId="0" borderId="1" xfId="2" applyFont="1" applyFill="1" applyBorder="1" applyAlignment="1">
      <alignment horizontal="center" vertical="center"/>
    </xf>
    <xf numFmtId="0" fontId="5" fillId="0" borderId="1" xfId="2" applyNumberFormat="1" applyFont="1" applyFill="1" applyBorder="1" applyAlignment="1">
      <alignment horizontal="center" vertical="center" wrapText="1"/>
    </xf>
    <xf numFmtId="0" fontId="5" fillId="0" borderId="1" xfId="2"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4" fillId="0" borderId="1" xfId="2" applyNumberFormat="1" applyFont="1" applyFill="1" applyBorder="1" applyAlignment="1">
      <alignment horizontal="center" vertical="center"/>
    </xf>
    <xf numFmtId="166" fontId="5" fillId="0" borderId="1" xfId="1" applyNumberFormat="1" applyFont="1" applyFill="1" applyBorder="1" applyAlignment="1">
      <alignment horizontal="center" vertical="center" wrapText="1"/>
    </xf>
    <xf numFmtId="0" fontId="8" fillId="0" borderId="0" xfId="4" applyFont="1" applyFill="1" applyBorder="1" applyAlignment="1" applyProtection="1">
      <alignment horizontal="center" vertical="center" wrapText="1"/>
    </xf>
    <xf numFmtId="0" fontId="9" fillId="0" borderId="0" xfId="0" applyNumberFormat="1" applyFont="1" applyFill="1" applyAlignment="1">
      <alignment horizontal="center" vertical="center" wrapText="1"/>
    </xf>
    <xf numFmtId="0" fontId="9" fillId="0" borderId="0" xfId="0" applyFont="1" applyFill="1" applyAlignment="1">
      <alignment horizontal="center" vertical="center" wrapText="1"/>
    </xf>
    <xf numFmtId="9" fontId="5" fillId="0" borderId="1" xfId="2" applyNumberFormat="1" applyFont="1" applyFill="1" applyBorder="1" applyAlignment="1">
      <alignment horizontal="center" vertical="center" wrapText="1"/>
    </xf>
    <xf numFmtId="3" fontId="5" fillId="0" borderId="1" xfId="1" applyNumberFormat="1" applyFont="1" applyFill="1" applyBorder="1" applyAlignment="1">
      <alignment horizontal="center" vertical="center" wrapText="1"/>
    </xf>
    <xf numFmtId="167" fontId="5" fillId="0" borderId="1" xfId="2" applyNumberFormat="1" applyFont="1" applyFill="1" applyBorder="1" applyAlignment="1">
      <alignment horizontal="center" vertical="center" wrapText="1"/>
    </xf>
    <xf numFmtId="0" fontId="8" fillId="0" borderId="0" xfId="4" applyFont="1" applyFill="1" applyAlignment="1" applyProtection="1">
      <alignment horizontal="center" vertical="center" wrapText="1"/>
    </xf>
    <xf numFmtId="165" fontId="5" fillId="0" borderId="1" xfId="2" applyNumberFormat="1" applyFont="1" applyFill="1" applyBorder="1" applyAlignment="1">
      <alignment horizontal="center" vertical="center" wrapText="1"/>
    </xf>
    <xf numFmtId="165" fontId="4" fillId="0" borderId="1" xfId="2" applyNumberFormat="1" applyFont="1" applyFill="1" applyBorder="1" applyAlignment="1">
      <alignment horizontal="center" vertical="center" wrapText="1"/>
    </xf>
    <xf numFmtId="165" fontId="5" fillId="0" borderId="1" xfId="5"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165" fontId="9"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2" applyFont="1" applyFill="1" applyBorder="1" applyAlignment="1">
      <alignment vertical="center" wrapText="1"/>
    </xf>
    <xf numFmtId="0" fontId="0" fillId="0" borderId="0" xfId="0" applyAlignment="1">
      <alignment vertical="center"/>
    </xf>
    <xf numFmtId="0" fontId="5" fillId="0" borderId="1" xfId="5" applyNumberFormat="1" applyFont="1" applyFill="1" applyBorder="1" applyAlignment="1">
      <alignment horizontal="center" vertical="center" wrapText="1"/>
    </xf>
    <xf numFmtId="164" fontId="5" fillId="0" borderId="1" xfId="2" applyNumberFormat="1" applyFont="1" applyFill="1" applyBorder="1" applyAlignment="1">
      <alignment horizontal="center" vertical="center" wrapText="1"/>
    </xf>
    <xf numFmtId="0" fontId="9" fillId="0" borderId="0" xfId="0" applyFont="1" applyAlignment="1">
      <alignment horizontal="center" vertical="center"/>
    </xf>
    <xf numFmtId="0" fontId="4" fillId="0" borderId="1" xfId="2" applyFont="1" applyFill="1" applyBorder="1" applyAlignment="1">
      <alignment vertical="center" wrapText="1"/>
    </xf>
    <xf numFmtId="164" fontId="5" fillId="0" borderId="1" xfId="2" applyNumberFormat="1" applyFont="1" applyFill="1" applyBorder="1" applyAlignment="1">
      <alignment vertical="center" wrapText="1"/>
    </xf>
    <xf numFmtId="2" fontId="5" fillId="0" borderId="1" xfId="2" applyNumberFormat="1" applyFont="1" applyFill="1" applyBorder="1" applyAlignment="1">
      <alignment horizontal="center" vertical="center" wrapText="1"/>
    </xf>
    <xf numFmtId="8" fontId="5" fillId="0" borderId="1" xfId="5" applyNumberFormat="1" applyFont="1" applyFill="1" applyBorder="1" applyAlignment="1">
      <alignment horizontal="center" vertical="center" wrapText="1"/>
    </xf>
    <xf numFmtId="9" fontId="5" fillId="0" borderId="1" xfId="1" applyFont="1" applyFill="1" applyBorder="1" applyAlignment="1">
      <alignment horizontal="center" vertical="center" wrapText="1"/>
    </xf>
    <xf numFmtId="164" fontId="4" fillId="0" borderId="1" xfId="2" applyNumberFormat="1" applyFont="1" applyFill="1" applyBorder="1" applyAlignment="1">
      <alignment horizontal="left" vertical="center" wrapText="1"/>
    </xf>
    <xf numFmtId="0" fontId="4" fillId="2" borderId="1" xfId="2" applyFont="1" applyFill="1" applyBorder="1" applyAlignment="1">
      <alignment vertical="center" wrapText="1"/>
    </xf>
    <xf numFmtId="0" fontId="5" fillId="2" borderId="1" xfId="2" applyNumberFormat="1" applyFont="1" applyFill="1" applyBorder="1" applyAlignment="1">
      <alignment horizontal="center" vertical="center" wrapText="1"/>
    </xf>
    <xf numFmtId="165" fontId="5" fillId="2" borderId="1" xfId="2" applyNumberFormat="1" applyFont="1" applyFill="1" applyBorder="1" applyAlignment="1">
      <alignment horizontal="center" vertical="center" wrapText="1"/>
    </xf>
    <xf numFmtId="9" fontId="5" fillId="2" borderId="1" xfId="1" applyFont="1" applyFill="1" applyBorder="1" applyAlignment="1">
      <alignment horizontal="center" vertical="center" wrapText="1"/>
    </xf>
    <xf numFmtId="0" fontId="9" fillId="0" borderId="1" xfId="0" applyFont="1" applyBorder="1" applyAlignment="1">
      <alignment horizontal="center" vertical="center"/>
    </xf>
    <xf numFmtId="0" fontId="4" fillId="2" borderId="2" xfId="2" applyFont="1" applyFill="1" applyBorder="1" applyAlignment="1">
      <alignment vertical="center" wrapText="1"/>
    </xf>
    <xf numFmtId="165" fontId="5" fillId="2" borderId="2" xfId="2" applyNumberFormat="1" applyFont="1" applyFill="1" applyBorder="1" applyAlignment="1">
      <alignment horizontal="center" vertical="center" wrapText="1"/>
    </xf>
    <xf numFmtId="0" fontId="0" fillId="0" borderId="0" xfId="0" applyFill="1" applyBorder="1"/>
    <xf numFmtId="0" fontId="11" fillId="0" borderId="1" xfId="0" applyFont="1" applyBorder="1" applyAlignment="1">
      <alignment vertical="center"/>
    </xf>
    <xf numFmtId="0" fontId="9" fillId="0" borderId="1" xfId="0" applyFont="1" applyBorder="1" applyAlignment="1">
      <alignment horizontal="center" vertical="center" wrapText="1"/>
    </xf>
    <xf numFmtId="168" fontId="5" fillId="0" borderId="1" xfId="2"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6" fontId="9" fillId="0" borderId="1" xfId="0" applyNumberFormat="1" applyFont="1" applyBorder="1" applyAlignment="1">
      <alignment horizontal="center" vertical="center" wrapText="1"/>
    </xf>
    <xf numFmtId="4" fontId="13" fillId="0" borderId="1" xfId="5" applyNumberFormat="1" applyFont="1" applyFill="1" applyBorder="1" applyAlignment="1">
      <alignment horizontal="center" vertical="center" wrapText="1"/>
    </xf>
    <xf numFmtId="2" fontId="5" fillId="0" borderId="1" xfId="5" applyNumberFormat="1" applyFont="1" applyFill="1" applyBorder="1" applyAlignment="1">
      <alignment horizontal="center" vertical="center" wrapText="1"/>
    </xf>
    <xf numFmtId="0" fontId="0" fillId="0" borderId="0" xfId="0" applyFill="1" applyAlignment="1"/>
    <xf numFmtId="164" fontId="5" fillId="0" borderId="1" xfId="2"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5" fillId="0" borderId="1" xfId="2" applyFont="1" applyFill="1" applyBorder="1" applyAlignment="1">
      <alignment horizontal="left" vertical="center" wrapText="1"/>
    </xf>
    <xf numFmtId="0" fontId="4" fillId="0" borderId="1" xfId="2" applyFont="1" applyFill="1" applyBorder="1" applyAlignment="1">
      <alignment horizontal="center" vertical="center" wrapText="1"/>
    </xf>
    <xf numFmtId="0" fontId="4" fillId="0" borderId="1" xfId="2" applyFont="1" applyFill="1" applyBorder="1" applyAlignment="1">
      <alignment horizontal="left" vertical="center" wrapText="1"/>
    </xf>
    <xf numFmtId="0" fontId="5"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4" fillId="0" borderId="0" xfId="2" applyFont="1" applyFill="1" applyBorder="1" applyAlignment="1">
      <alignment horizontal="left" vertical="center" wrapText="1"/>
    </xf>
    <xf numFmtId="0" fontId="4" fillId="0" borderId="1" xfId="2" applyFont="1" applyFill="1" applyBorder="1" applyAlignment="1">
      <alignment horizontal="center" vertical="center"/>
    </xf>
    <xf numFmtId="0" fontId="5" fillId="0" borderId="1" xfId="5" applyNumberFormat="1" applyFont="1" applyFill="1" applyBorder="1" applyAlignment="1">
      <alignment horizontal="center" vertical="center" wrapText="1"/>
    </xf>
    <xf numFmtId="0" fontId="5" fillId="0" borderId="1" xfId="2" applyNumberFormat="1" applyFont="1" applyFill="1" applyBorder="1" applyAlignment="1">
      <alignment horizontal="center" vertical="center" wrapText="1"/>
    </xf>
    <xf numFmtId="165" fontId="5" fillId="0" borderId="1" xfId="2" applyNumberFormat="1" applyFont="1" applyFill="1" applyBorder="1" applyAlignment="1">
      <alignment horizontal="center" vertical="center" wrapText="1"/>
    </xf>
    <xf numFmtId="0" fontId="5" fillId="0" borderId="1" xfId="2" applyFont="1" applyFill="1" applyBorder="1" applyAlignment="1">
      <alignment horizontal="center" vertical="center" wrapText="1"/>
    </xf>
    <xf numFmtId="165" fontId="4" fillId="0" borderId="1" xfId="2" applyNumberFormat="1" applyFont="1" applyFill="1" applyBorder="1" applyAlignment="1">
      <alignment horizontal="center" vertical="center" wrapText="1"/>
    </xf>
    <xf numFmtId="0" fontId="5" fillId="0" borderId="1" xfId="2"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4" fillId="0" borderId="0" xfId="2" applyFont="1" applyFill="1" applyBorder="1" applyAlignment="1">
      <alignment horizontal="center" vertical="center" wrapText="1"/>
    </xf>
    <xf numFmtId="164" fontId="4" fillId="0" borderId="1" xfId="2" applyNumberFormat="1" applyFont="1" applyFill="1" applyBorder="1" applyAlignment="1">
      <alignment horizontal="left" vertical="center" wrapText="1"/>
    </xf>
    <xf numFmtId="9" fontId="5" fillId="0" borderId="1" xfId="1" applyFont="1" applyFill="1" applyBorder="1" applyAlignment="1">
      <alignment horizontal="center" vertical="center" wrapText="1"/>
    </xf>
    <xf numFmtId="164" fontId="5" fillId="0" borderId="1" xfId="2" applyNumberFormat="1" applyFont="1" applyFill="1" applyBorder="1" applyAlignment="1">
      <alignment horizontal="center" vertical="center" wrapText="1"/>
    </xf>
    <xf numFmtId="165" fontId="5" fillId="0" borderId="1" xfId="2" applyNumberFormat="1" applyFont="1" applyFill="1" applyBorder="1" applyAlignment="1">
      <alignment horizontal="left" vertical="center" wrapText="1"/>
    </xf>
    <xf numFmtId="0" fontId="4" fillId="0" borderId="1" xfId="2" applyFont="1" applyFill="1" applyBorder="1" applyAlignment="1">
      <alignment vertical="center" wrapText="1"/>
    </xf>
    <xf numFmtId="8" fontId="5" fillId="0" borderId="1" xfId="2" applyNumberFormat="1" applyFont="1" applyFill="1" applyBorder="1" applyAlignment="1">
      <alignment horizontal="center" vertical="center" wrapText="1"/>
    </xf>
    <xf numFmtId="0" fontId="0" fillId="0" borderId="0" xfId="0"/>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0" fillId="0" borderId="0" xfId="0"/>
    <xf numFmtId="0" fontId="0" fillId="0" borderId="0" xfId="0"/>
    <xf numFmtId="0" fontId="11" fillId="0" borderId="1" xfId="0" applyFont="1" applyFill="1" applyBorder="1"/>
    <xf numFmtId="0" fontId="20" fillId="0" borderId="0" xfId="0" applyFont="1"/>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9" fillId="0" borderId="19" xfId="0" applyFont="1" applyBorder="1" applyAlignment="1">
      <alignment horizontal="left" vertical="center" wrapText="1"/>
    </xf>
    <xf numFmtId="6" fontId="9" fillId="0" borderId="20" xfId="0" applyNumberFormat="1" applyFont="1" applyBorder="1" applyAlignment="1">
      <alignment horizontal="center" vertical="center" wrapText="1"/>
    </xf>
    <xf numFmtId="0" fontId="9" fillId="0" borderId="21" xfId="0" applyFont="1" applyBorder="1" applyAlignment="1">
      <alignment horizontal="left" vertical="center" wrapText="1"/>
    </xf>
    <xf numFmtId="6" fontId="9" fillId="0" borderId="22" xfId="0" applyNumberFormat="1" applyFont="1" applyBorder="1" applyAlignment="1">
      <alignment horizontal="center" vertical="center" wrapText="1"/>
    </xf>
    <xf numFmtId="6" fontId="9" fillId="0" borderId="23" xfId="0" applyNumberFormat="1" applyFont="1" applyBorder="1" applyAlignment="1">
      <alignment horizontal="center" vertical="center" wrapText="1"/>
    </xf>
    <xf numFmtId="0" fontId="9" fillId="0" borderId="19" xfId="0" applyFont="1" applyBorder="1" applyAlignment="1">
      <alignment horizontal="center" vertical="center" wrapText="1"/>
    </xf>
    <xf numFmtId="0" fontId="9" fillId="0" borderId="21" xfId="0" applyFont="1" applyBorder="1" applyAlignment="1">
      <alignment vertical="center" wrapText="1"/>
    </xf>
    <xf numFmtId="0" fontId="5" fillId="0" borderId="23" xfId="2" applyNumberFormat="1" applyFont="1" applyFill="1" applyBorder="1" applyAlignment="1">
      <alignment horizontal="center" vertical="center" wrapText="1"/>
    </xf>
    <xf numFmtId="0" fontId="20" fillId="0" borderId="0" xfId="0" applyFont="1" applyAlignment="1">
      <alignment horizontal="center"/>
    </xf>
    <xf numFmtId="0" fontId="10" fillId="0" borderId="1" xfId="0" applyFont="1" applyBorder="1" applyAlignment="1">
      <alignment horizontal="center" vertical="center" wrapText="1"/>
    </xf>
    <xf numFmtId="0" fontId="11" fillId="0" borderId="0" xfId="0" applyFont="1" applyAlignment="1">
      <alignment vertical="center"/>
    </xf>
    <xf numFmtId="0" fontId="10" fillId="0" borderId="2" xfId="0" applyFont="1" applyFill="1" applyBorder="1" applyAlignment="1">
      <alignment horizontal="center" vertical="center"/>
    </xf>
    <xf numFmtId="0" fontId="10" fillId="0" borderId="2" xfId="0"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11" fillId="0" borderId="0" xfId="0" applyFont="1"/>
    <xf numFmtId="165" fontId="5" fillId="0" borderId="1" xfId="2" applyNumberFormat="1" applyFont="1" applyFill="1" applyBorder="1" applyAlignment="1">
      <alignment horizontal="center" vertical="center" wrapText="1"/>
    </xf>
    <xf numFmtId="0" fontId="5" fillId="0" borderId="1" xfId="5" applyNumberFormat="1" applyFont="1" applyFill="1" applyBorder="1" applyAlignment="1">
      <alignment horizontal="center" vertical="center" wrapText="1"/>
    </xf>
    <xf numFmtId="164" fontId="5" fillId="2" borderId="1" xfId="2" applyNumberFormat="1" applyFont="1" applyFill="1" applyBorder="1" applyAlignment="1">
      <alignment horizontal="left" vertical="center" wrapText="1"/>
    </xf>
    <xf numFmtId="0" fontId="9" fillId="0" borderId="1" xfId="0" applyNumberFormat="1" applyFont="1" applyFill="1" applyBorder="1" applyAlignment="1">
      <alignment vertical="center" wrapText="1"/>
    </xf>
    <xf numFmtId="0" fontId="14" fillId="0" borderId="1" xfId="5"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8" fontId="21"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21" fillId="0" borderId="1" xfId="0" applyFont="1" applyFill="1" applyBorder="1" applyAlignment="1">
      <alignment horizontal="left" vertical="center"/>
    </xf>
    <xf numFmtId="0" fontId="5" fillId="0" borderId="1" xfId="0" applyFont="1" applyFill="1" applyBorder="1" applyAlignment="1">
      <alignment vertical="center"/>
    </xf>
    <xf numFmtId="0" fontId="4" fillId="0" borderId="1" xfId="0" applyFont="1" applyFill="1" applyBorder="1" applyAlignment="1">
      <alignment vertical="center"/>
    </xf>
    <xf numFmtId="169" fontId="4" fillId="0" borderId="1" xfId="0" applyNumberFormat="1" applyFont="1" applyFill="1" applyBorder="1" applyAlignment="1">
      <alignment vertical="center"/>
    </xf>
    <xf numFmtId="0" fontId="5" fillId="0" borderId="0" xfId="0" applyFont="1" applyAlignment="1">
      <alignment vertical="center"/>
    </xf>
    <xf numFmtId="0" fontId="21" fillId="0" borderId="1" xfId="0" applyFont="1" applyFill="1" applyBorder="1" applyAlignment="1">
      <alignment horizontal="center" vertical="center"/>
    </xf>
    <xf numFmtId="169" fontId="21" fillId="0" borderId="1" xfId="0" applyNumberFormat="1" applyFont="1" applyFill="1" applyBorder="1" applyAlignment="1">
      <alignment horizontal="center" vertical="center"/>
    </xf>
    <xf numFmtId="0" fontId="9" fillId="0" borderId="0" xfId="0" applyFont="1" applyFill="1" applyAlignment="1">
      <alignment vertical="center"/>
    </xf>
    <xf numFmtId="0" fontId="5" fillId="0" borderId="0" xfId="0" applyFont="1" applyFill="1" applyAlignment="1">
      <alignment vertical="center"/>
    </xf>
    <xf numFmtId="0" fontId="5" fillId="0" borderId="0" xfId="0" applyFont="1" applyAlignment="1">
      <alignment horizontal="left" vertical="center"/>
    </xf>
    <xf numFmtId="8" fontId="21" fillId="0" borderId="1" xfId="0" applyNumberFormat="1" applyFont="1" applyFill="1" applyBorder="1" applyAlignment="1">
      <alignment horizontal="left" vertical="center" wrapText="1"/>
    </xf>
    <xf numFmtId="169" fontId="21" fillId="0" borderId="1" xfId="0" applyNumberFormat="1" applyFont="1" applyFill="1" applyBorder="1" applyAlignment="1">
      <alignment horizontal="left" vertical="center"/>
    </xf>
    <xf numFmtId="0" fontId="5" fillId="0" borderId="0" xfId="0" applyFont="1" applyFill="1" applyAlignment="1">
      <alignment horizontal="left" vertical="center"/>
    </xf>
    <xf numFmtId="0" fontId="9" fillId="0" borderId="2" xfId="0" applyNumberFormat="1" applyFont="1" applyFill="1" applyBorder="1" applyAlignment="1">
      <alignment horizontal="left" vertical="center" wrapText="1"/>
    </xf>
    <xf numFmtId="0" fontId="11" fillId="0" borderId="0" xfId="0" applyFont="1" applyAlignment="1">
      <alignment horizontal="left"/>
    </xf>
    <xf numFmtId="0" fontId="10" fillId="0" borderId="1" xfId="0" applyFont="1" applyFill="1" applyBorder="1" applyAlignment="1">
      <alignment horizontal="left" vertical="center"/>
    </xf>
    <xf numFmtId="164" fontId="4" fillId="0" borderId="1" xfId="2" applyNumberFormat="1" applyFont="1" applyFill="1" applyBorder="1" applyAlignment="1">
      <alignment horizontal="left" vertical="center"/>
    </xf>
    <xf numFmtId="164" fontId="5" fillId="0" borderId="1" xfId="2" applyNumberFormat="1" applyFont="1" applyFill="1" applyBorder="1" applyAlignment="1">
      <alignment horizontal="left" vertical="center"/>
    </xf>
    <xf numFmtId="0" fontId="5" fillId="0" borderId="1" xfId="5" applyNumberFormat="1" applyFont="1" applyFill="1" applyBorder="1" applyAlignment="1">
      <alignment horizontal="left" vertical="center" wrapText="1"/>
    </xf>
    <xf numFmtId="0" fontId="9" fillId="0" borderId="0" xfId="0" applyFont="1" applyFill="1" applyAlignment="1">
      <alignment horizontal="left" vertical="center"/>
    </xf>
    <xf numFmtId="0" fontId="4" fillId="0" borderId="6" xfId="2" applyFont="1" applyFill="1" applyBorder="1" applyAlignment="1">
      <alignment horizontal="left" vertical="center" wrapText="1"/>
    </xf>
    <xf numFmtId="0" fontId="8" fillId="0" borderId="0" xfId="4" applyFont="1" applyFill="1" applyAlignment="1" applyProtection="1">
      <alignment horizontal="left" vertical="center" wrapText="1"/>
    </xf>
    <xf numFmtId="0" fontId="15" fillId="0" borderId="1" xfId="0" applyFont="1" applyFill="1" applyBorder="1" applyAlignment="1">
      <alignment horizontal="left" vertical="center" wrapText="1"/>
    </xf>
    <xf numFmtId="0" fontId="8" fillId="0" borderId="0" xfId="4" applyFont="1" applyFill="1" applyBorder="1" applyAlignment="1" applyProtection="1">
      <alignment horizontal="left" vertical="center" wrapText="1"/>
    </xf>
    <xf numFmtId="0" fontId="11" fillId="0" borderId="1" xfId="0" applyFont="1" applyFill="1" applyBorder="1" applyAlignment="1">
      <alignment vertical="center"/>
    </xf>
    <xf numFmtId="165" fontId="9" fillId="0" borderId="1" xfId="5" applyNumberFormat="1" applyFont="1" applyFill="1" applyBorder="1" applyAlignment="1">
      <alignment horizontal="left" vertical="center" wrapText="1" indent="2"/>
    </xf>
    <xf numFmtId="165" fontId="5" fillId="0" borderId="1" xfId="2" applyNumberFormat="1" applyFont="1" applyFill="1" applyBorder="1" applyAlignment="1">
      <alignment horizontal="left" vertical="center" wrapText="1" indent="2"/>
    </xf>
    <xf numFmtId="0" fontId="5" fillId="0" borderId="4" xfId="2" applyFont="1" applyFill="1" applyBorder="1" applyAlignment="1">
      <alignment horizontal="center" vertical="center" wrapText="1"/>
    </xf>
    <xf numFmtId="0" fontId="5" fillId="0" borderId="5" xfId="2" applyFont="1" applyFill="1" applyBorder="1" applyAlignment="1">
      <alignment horizontal="center" vertical="center" wrapText="1"/>
    </xf>
    <xf numFmtId="0" fontId="5" fillId="0" borderId="6" xfId="2" applyFont="1" applyFill="1" applyBorder="1" applyAlignment="1">
      <alignment horizontal="center" vertical="center" wrapText="1"/>
    </xf>
    <xf numFmtId="0" fontId="5" fillId="0" borderId="2" xfId="4" applyFont="1" applyFill="1" applyBorder="1" applyAlignment="1" applyProtection="1">
      <alignment horizontal="left" vertical="center" wrapText="1"/>
    </xf>
    <xf numFmtId="0" fontId="5" fillId="0" borderId="10" xfId="4" applyFont="1" applyFill="1" applyBorder="1" applyAlignment="1" applyProtection="1">
      <alignment horizontal="left" vertical="center" wrapText="1"/>
    </xf>
    <xf numFmtId="0" fontId="4" fillId="0" borderId="1" xfId="2" applyFont="1" applyFill="1" applyBorder="1" applyAlignment="1">
      <alignment horizontal="left" vertical="center" wrapText="1"/>
    </xf>
    <xf numFmtId="0" fontId="5" fillId="0" borderId="1" xfId="2" applyNumberFormat="1" applyFont="1" applyFill="1" applyBorder="1" applyAlignment="1">
      <alignment horizontal="left" vertical="center" wrapText="1"/>
    </xf>
    <xf numFmtId="164" fontId="5" fillId="0" borderId="1" xfId="2" applyNumberFormat="1" applyFont="1" applyFill="1" applyBorder="1" applyAlignment="1">
      <alignment horizontal="left" vertical="center" wrapText="1"/>
    </xf>
    <xf numFmtId="0" fontId="4" fillId="0" borderId="0" xfId="2" applyFont="1" applyFill="1" applyBorder="1" applyAlignment="1">
      <alignment horizontal="left" vertical="center" wrapText="1"/>
    </xf>
    <xf numFmtId="0" fontId="5" fillId="0" borderId="1" xfId="2" applyNumberFormat="1" applyFont="1" applyFill="1" applyBorder="1" applyAlignment="1">
      <alignment horizontal="left" vertical="center"/>
    </xf>
    <xf numFmtId="0" fontId="9" fillId="0" borderId="1" xfId="0" applyNumberFormat="1" applyFont="1" applyFill="1" applyBorder="1" applyAlignment="1">
      <alignment horizontal="left" vertical="center" wrapText="1"/>
    </xf>
    <xf numFmtId="0" fontId="5" fillId="0" borderId="4" xfId="2" applyFont="1" applyFill="1" applyBorder="1" applyAlignment="1">
      <alignment horizontal="left" vertical="center" wrapText="1"/>
    </xf>
    <xf numFmtId="0" fontId="5" fillId="0" borderId="5" xfId="2" applyFont="1" applyFill="1" applyBorder="1" applyAlignment="1">
      <alignment horizontal="left" vertical="center" wrapText="1"/>
    </xf>
    <xf numFmtId="0" fontId="5" fillId="0" borderId="6" xfId="2" applyFont="1" applyFill="1" applyBorder="1" applyAlignment="1">
      <alignment horizontal="left" vertical="center" wrapText="1"/>
    </xf>
    <xf numFmtId="0" fontId="8" fillId="0" borderId="12" xfId="4" applyFont="1" applyFill="1" applyBorder="1" applyAlignment="1" applyProtection="1">
      <alignment horizontal="left" vertical="center" wrapText="1"/>
    </xf>
    <xf numFmtId="0" fontId="8" fillId="0" borderId="7" xfId="4" applyFont="1" applyFill="1" applyBorder="1" applyAlignment="1" applyProtection="1">
      <alignment horizontal="left" vertical="center" wrapText="1"/>
    </xf>
    <xf numFmtId="0" fontId="8" fillId="0" borderId="14" xfId="4" applyFont="1" applyFill="1" applyBorder="1" applyAlignment="1" applyProtection="1">
      <alignment horizontal="left" vertical="center" wrapText="1"/>
    </xf>
    <xf numFmtId="0" fontId="8" fillId="0" borderId="13" xfId="4" applyFont="1" applyFill="1" applyBorder="1" applyAlignment="1" applyProtection="1">
      <alignment horizontal="left" vertical="center" wrapText="1"/>
    </xf>
    <xf numFmtId="0" fontId="8" fillId="0" borderId="9" xfId="4" applyFont="1" applyFill="1" applyBorder="1" applyAlignment="1" applyProtection="1">
      <alignment horizontal="left" vertical="center" wrapText="1"/>
    </xf>
    <xf numFmtId="0" fontId="8" fillId="0" borderId="15" xfId="4" applyFont="1" applyFill="1" applyBorder="1" applyAlignment="1" applyProtection="1">
      <alignment horizontal="left" vertical="center" wrapText="1"/>
    </xf>
    <xf numFmtId="0" fontId="8" fillId="0" borderId="12" xfId="4" applyFont="1" applyFill="1" applyBorder="1" applyAlignment="1" applyProtection="1">
      <alignment horizontal="left" vertical="center"/>
    </xf>
    <xf numFmtId="0" fontId="8" fillId="0" borderId="7" xfId="4" applyFont="1" applyFill="1" applyBorder="1" applyAlignment="1" applyProtection="1">
      <alignment horizontal="left" vertical="center"/>
    </xf>
    <xf numFmtId="0" fontId="8" fillId="0" borderId="14" xfId="4" applyFont="1" applyFill="1" applyBorder="1" applyAlignment="1" applyProtection="1">
      <alignment horizontal="left" vertical="center"/>
    </xf>
    <xf numFmtId="0" fontId="8" fillId="0" borderId="13" xfId="4" applyFont="1" applyFill="1" applyBorder="1" applyAlignment="1" applyProtection="1">
      <alignment horizontal="left" vertical="center"/>
    </xf>
    <xf numFmtId="0" fontId="8" fillId="0" borderId="9" xfId="4" applyFont="1" applyFill="1" applyBorder="1" applyAlignment="1" applyProtection="1">
      <alignment horizontal="left" vertical="center"/>
    </xf>
    <xf numFmtId="0" fontId="8" fillId="0" borderId="15" xfId="4" applyFont="1" applyFill="1" applyBorder="1" applyAlignment="1" applyProtection="1">
      <alignment horizontal="left" vertical="center"/>
    </xf>
    <xf numFmtId="0" fontId="5" fillId="0" borderId="12"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4" xfId="2" applyNumberFormat="1" applyFont="1" applyFill="1" applyBorder="1" applyAlignment="1">
      <alignment horizontal="left" vertical="center" wrapText="1"/>
    </xf>
    <xf numFmtId="0" fontId="5" fillId="0" borderId="5" xfId="2" applyNumberFormat="1" applyFont="1" applyFill="1" applyBorder="1" applyAlignment="1">
      <alignment horizontal="left" vertical="center" wrapText="1"/>
    </xf>
    <xf numFmtId="0" fontId="5" fillId="0" borderId="6" xfId="2"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4" fillId="0" borderId="1" xfId="2" applyFont="1" applyFill="1" applyBorder="1" applyAlignment="1">
      <alignment horizontal="center" vertical="center" wrapText="1"/>
    </xf>
    <xf numFmtId="0" fontId="7" fillId="0" borderId="1" xfId="0" applyFont="1" applyFill="1" applyBorder="1" applyAlignment="1">
      <alignment horizontal="left" vertical="center" wrapText="1"/>
    </xf>
    <xf numFmtId="0" fontId="4" fillId="0" borderId="1" xfId="2" applyFont="1" applyFill="1" applyBorder="1" applyAlignment="1">
      <alignment horizontal="center" vertical="center"/>
    </xf>
    <xf numFmtId="0" fontId="9" fillId="0" borderId="1" xfId="0" applyFont="1" applyFill="1" applyBorder="1" applyAlignment="1">
      <alignment horizontal="left" vertical="center"/>
    </xf>
    <xf numFmtId="0" fontId="9" fillId="0" borderId="4"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5" fillId="0" borderId="4" xfId="2" applyNumberFormat="1" applyFont="1" applyFill="1" applyBorder="1" applyAlignment="1">
      <alignment horizontal="center" vertical="center" wrapText="1"/>
    </xf>
    <xf numFmtId="0" fontId="5" fillId="0" borderId="5" xfId="2" applyNumberFormat="1" applyFont="1" applyFill="1" applyBorder="1" applyAlignment="1">
      <alignment horizontal="center" vertical="center" wrapText="1"/>
    </xf>
    <xf numFmtId="0" fontId="5" fillId="0" borderId="6" xfId="2" applyNumberFormat="1" applyFont="1" applyFill="1" applyBorder="1" applyAlignment="1">
      <alignment horizontal="center" vertical="center" wrapText="1"/>
    </xf>
    <xf numFmtId="0" fontId="4" fillId="0" borderId="2" xfId="2" applyFont="1" applyFill="1" applyBorder="1" applyAlignment="1">
      <alignment horizontal="left" vertical="center" wrapText="1"/>
    </xf>
    <xf numFmtId="0" fontId="4" fillId="0" borderId="10" xfId="2" applyFont="1" applyFill="1" applyBorder="1" applyAlignment="1">
      <alignment horizontal="left" vertical="center" wrapText="1"/>
    </xf>
    <xf numFmtId="0" fontId="9" fillId="0" borderId="7" xfId="0" applyFont="1" applyFill="1" applyBorder="1" applyAlignment="1">
      <alignment horizontal="left" vertical="center"/>
    </xf>
    <xf numFmtId="0" fontId="5" fillId="0" borderId="1" xfId="2"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9" fillId="0" borderId="0"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5" fillId="0" borderId="2" xfId="2" applyNumberFormat="1" applyFont="1" applyFill="1" applyBorder="1" applyAlignment="1">
      <alignment horizontal="center" vertical="center" wrapText="1"/>
    </xf>
    <xf numFmtId="0" fontId="5" fillId="0" borderId="10" xfId="2" applyNumberFormat="1" applyFont="1" applyFill="1" applyBorder="1" applyAlignment="1">
      <alignment horizontal="center" vertical="center" wrapText="1"/>
    </xf>
    <xf numFmtId="165" fontId="5" fillId="0" borderId="2" xfId="2" applyNumberFormat="1" applyFont="1" applyFill="1" applyBorder="1" applyAlignment="1">
      <alignment horizontal="center" vertical="center" wrapText="1"/>
    </xf>
    <xf numFmtId="165" fontId="5" fillId="0" borderId="10" xfId="2" applyNumberFormat="1" applyFont="1" applyFill="1" applyBorder="1" applyAlignment="1">
      <alignment horizontal="center" vertical="center" wrapText="1"/>
    </xf>
    <xf numFmtId="0" fontId="5" fillId="0" borderId="2" xfId="5" applyNumberFormat="1" applyFont="1" applyFill="1" applyBorder="1" applyAlignment="1">
      <alignment horizontal="center" vertical="center" wrapText="1"/>
    </xf>
    <xf numFmtId="0" fontId="5" fillId="0" borderId="10" xfId="5" applyNumberFormat="1" applyFont="1" applyFill="1" applyBorder="1" applyAlignment="1">
      <alignment horizontal="center" vertical="center" wrapText="1"/>
    </xf>
    <xf numFmtId="0" fontId="5" fillId="0" borderId="2" xfId="2" applyFont="1" applyFill="1" applyBorder="1" applyAlignment="1">
      <alignment horizontal="left" vertical="center" wrapText="1"/>
    </xf>
    <xf numFmtId="0" fontId="5" fillId="0" borderId="10" xfId="2" applyFont="1" applyFill="1" applyBorder="1" applyAlignment="1">
      <alignment horizontal="left" vertical="center" wrapText="1"/>
    </xf>
    <xf numFmtId="0" fontId="4" fillId="0" borderId="0" xfId="2" applyFont="1" applyFill="1" applyBorder="1" applyAlignment="1">
      <alignment horizontal="left" vertical="center"/>
    </xf>
    <xf numFmtId="0" fontId="10" fillId="0" borderId="0" xfId="0" applyFont="1" applyFill="1" applyBorder="1" applyAlignment="1">
      <alignment horizontal="left" vertical="center"/>
    </xf>
    <xf numFmtId="0" fontId="9" fillId="0" borderId="5" xfId="0" applyFont="1" applyFill="1" applyBorder="1" applyAlignment="1">
      <alignment vertical="center"/>
    </xf>
    <xf numFmtId="0" fontId="4" fillId="0" borderId="4" xfId="2" applyFont="1" applyFill="1" applyBorder="1" applyAlignment="1">
      <alignment horizontal="center" vertical="center" wrapText="1"/>
    </xf>
    <xf numFmtId="0" fontId="4" fillId="0" borderId="5" xfId="2" applyFont="1" applyFill="1" applyBorder="1" applyAlignment="1">
      <alignment horizontal="center" vertical="center" wrapText="1"/>
    </xf>
    <xf numFmtId="0" fontId="4" fillId="0" borderId="6" xfId="2" applyFont="1" applyFill="1" applyBorder="1" applyAlignment="1">
      <alignment horizontal="center" vertical="center" wrapText="1"/>
    </xf>
    <xf numFmtId="0" fontId="4" fillId="0" borderId="8" xfId="2" applyFont="1" applyFill="1" applyBorder="1" applyAlignment="1">
      <alignment horizontal="left" vertical="center" wrapText="1"/>
    </xf>
    <xf numFmtId="0" fontId="4" fillId="0" borderId="11" xfId="2" applyFont="1" applyFill="1" applyBorder="1" applyAlignment="1">
      <alignment horizontal="left" vertical="center" wrapText="1"/>
    </xf>
    <xf numFmtId="0" fontId="5" fillId="0" borderId="1" xfId="2"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4" applyFont="1" applyFill="1" applyBorder="1" applyAlignment="1" applyProtection="1">
      <alignment horizontal="left" vertical="center" wrapText="1"/>
    </xf>
    <xf numFmtId="0" fontId="9" fillId="0" borderId="1" xfId="0" applyFont="1" applyFill="1" applyBorder="1" applyAlignment="1">
      <alignment horizontal="center" vertical="center" wrapText="1"/>
    </xf>
    <xf numFmtId="0" fontId="4" fillId="0" borderId="3" xfId="2" applyFont="1" applyFill="1" applyBorder="1" applyAlignment="1">
      <alignment horizontal="left" vertical="center" wrapText="1"/>
    </xf>
    <xf numFmtId="0" fontId="4" fillId="0" borderId="0" xfId="2"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64" fontId="5" fillId="0" borderId="4" xfId="2" applyNumberFormat="1" applyFont="1" applyFill="1" applyBorder="1" applyAlignment="1">
      <alignment horizontal="left" vertical="center" wrapText="1"/>
    </xf>
    <xf numFmtId="164" fontId="5" fillId="0" borderId="5" xfId="2" applyNumberFormat="1" applyFont="1" applyFill="1" applyBorder="1" applyAlignment="1">
      <alignment horizontal="left" vertical="center" wrapText="1"/>
    </xf>
    <xf numFmtId="164" fontId="5" fillId="0" borderId="6" xfId="2" applyNumberFormat="1" applyFont="1" applyFill="1" applyBorder="1" applyAlignment="1">
      <alignment horizontal="left" vertical="center" wrapText="1"/>
    </xf>
    <xf numFmtId="165" fontId="5" fillId="0" borderId="1" xfId="2" applyNumberFormat="1" applyFont="1" applyFill="1" applyBorder="1" applyAlignment="1">
      <alignment horizontal="center" vertical="center" wrapText="1"/>
    </xf>
    <xf numFmtId="0" fontId="5" fillId="0" borderId="1" xfId="5" applyNumberFormat="1" applyFont="1" applyFill="1" applyBorder="1" applyAlignment="1">
      <alignment horizontal="center" vertical="center" wrapText="1"/>
    </xf>
    <xf numFmtId="0" fontId="9" fillId="0" borderId="7" xfId="0" applyFont="1" applyBorder="1" applyAlignment="1">
      <alignment horizontal="center" vertical="center"/>
    </xf>
    <xf numFmtId="0" fontId="5" fillId="0" borderId="1" xfId="2" applyNumberFormat="1" applyFont="1" applyFill="1" applyBorder="1" applyAlignment="1">
      <alignment vertical="center" wrapText="1"/>
    </xf>
    <xf numFmtId="0" fontId="4" fillId="0" borderId="2" xfId="2" applyFont="1" applyFill="1" applyBorder="1" applyAlignment="1">
      <alignment horizontal="center" vertical="center" wrapText="1"/>
    </xf>
    <xf numFmtId="0" fontId="4" fillId="0" borderId="3" xfId="2" applyFont="1" applyFill="1" applyBorder="1" applyAlignment="1">
      <alignment horizontal="center" vertical="center" wrapText="1"/>
    </xf>
    <xf numFmtId="0" fontId="4" fillId="0" borderId="10" xfId="2" applyFont="1" applyFill="1" applyBorder="1" applyAlignment="1">
      <alignment horizontal="center"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4" fillId="0" borderId="1" xfId="2" applyNumberFormat="1" applyFont="1" applyFill="1" applyBorder="1" applyAlignment="1">
      <alignment horizontal="left" vertical="center" wrapText="1"/>
    </xf>
    <xf numFmtId="0" fontId="8" fillId="0" borderId="1" xfId="4" applyFont="1" applyBorder="1" applyAlignment="1" applyProtection="1">
      <alignment horizontal="left" vertical="center" wrapText="1"/>
    </xf>
    <xf numFmtId="0" fontId="5" fillId="0" borderId="12" xfId="2" applyNumberFormat="1" applyFont="1" applyFill="1" applyBorder="1" applyAlignment="1">
      <alignment horizontal="left" vertical="center" wrapText="1"/>
    </xf>
    <xf numFmtId="0" fontId="5" fillId="0" borderId="14" xfId="2" applyNumberFormat="1" applyFont="1" applyFill="1" applyBorder="1" applyAlignment="1">
      <alignment horizontal="left" vertical="center" wrapText="1"/>
    </xf>
    <xf numFmtId="0" fontId="5" fillId="0" borderId="8" xfId="2" applyNumberFormat="1" applyFont="1" applyFill="1" applyBorder="1" applyAlignment="1">
      <alignment horizontal="left" vertical="center" wrapText="1"/>
    </xf>
    <xf numFmtId="0" fontId="5" fillId="0" borderId="11" xfId="2" applyNumberFormat="1" applyFont="1" applyFill="1" applyBorder="1" applyAlignment="1">
      <alignment horizontal="left" vertical="center" wrapText="1"/>
    </xf>
    <xf numFmtId="0" fontId="5" fillId="0" borderId="13" xfId="2" applyNumberFormat="1" applyFont="1" applyFill="1" applyBorder="1" applyAlignment="1">
      <alignment horizontal="left" vertical="center" wrapText="1"/>
    </xf>
    <xf numFmtId="0" fontId="5" fillId="0" borderId="15" xfId="2" applyNumberFormat="1" applyFont="1" applyFill="1" applyBorder="1" applyAlignment="1">
      <alignment horizontal="left" vertical="center" wrapText="1"/>
    </xf>
    <xf numFmtId="0" fontId="9" fillId="0" borderId="1" xfId="0" applyFont="1" applyBorder="1" applyAlignment="1">
      <alignment horizontal="center" vertical="center"/>
    </xf>
    <xf numFmtId="165" fontId="4" fillId="0" borderId="1" xfId="2" applyNumberFormat="1" applyFont="1" applyFill="1" applyBorder="1" applyAlignment="1">
      <alignment horizontal="center" vertical="center" wrapText="1"/>
    </xf>
    <xf numFmtId="0" fontId="5" fillId="0" borderId="3" xfId="2" applyFont="1" applyFill="1" applyBorder="1" applyAlignment="1">
      <alignment horizontal="left" vertical="center" wrapText="1"/>
    </xf>
    <xf numFmtId="0" fontId="13" fillId="0" borderId="1" xfId="2" applyFont="1" applyFill="1" applyBorder="1" applyAlignment="1">
      <alignment horizontal="left" vertical="center" wrapText="1"/>
    </xf>
    <xf numFmtId="0" fontId="5" fillId="0" borderId="1" xfId="2"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xf>
    <xf numFmtId="0" fontId="10" fillId="0" borderId="1" xfId="0" applyFont="1" applyFill="1" applyBorder="1" applyAlignment="1">
      <alignment horizontal="center" vertical="center" wrapText="1"/>
    </xf>
    <xf numFmtId="0" fontId="8" fillId="0" borderId="12" xfId="4" applyFont="1" applyBorder="1" applyAlignment="1" applyProtection="1">
      <alignment horizontal="left" vertical="center"/>
    </xf>
    <xf numFmtId="0" fontId="8" fillId="0" borderId="7" xfId="4" applyFont="1" applyBorder="1" applyAlignment="1" applyProtection="1">
      <alignment horizontal="left" vertical="center"/>
    </xf>
    <xf numFmtId="0" fontId="8" fillId="0" borderId="14" xfId="4" applyFont="1" applyBorder="1" applyAlignment="1" applyProtection="1">
      <alignment horizontal="left" vertical="center"/>
    </xf>
    <xf numFmtId="0" fontId="8" fillId="0" borderId="13" xfId="4" applyFont="1" applyBorder="1" applyAlignment="1" applyProtection="1">
      <alignment horizontal="left" vertical="center"/>
    </xf>
    <xf numFmtId="0" fontId="8" fillId="0" borderId="9" xfId="4" applyFont="1" applyBorder="1" applyAlignment="1" applyProtection="1">
      <alignment horizontal="left" vertical="center"/>
    </xf>
    <xf numFmtId="0" fontId="8" fillId="0" borderId="15" xfId="4" applyFont="1" applyBorder="1" applyAlignment="1" applyProtection="1">
      <alignment horizontal="left" vertical="center"/>
    </xf>
    <xf numFmtId="0" fontId="6" fillId="0" borderId="4"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4" xfId="0" applyNumberFormat="1" applyFont="1" applyFill="1" applyBorder="1" applyAlignment="1">
      <alignment horizontal="left" vertical="center" wrapText="1"/>
    </xf>
    <xf numFmtId="0" fontId="9" fillId="0" borderId="5" xfId="0" applyNumberFormat="1" applyFont="1" applyFill="1" applyBorder="1" applyAlignment="1">
      <alignment horizontal="left" vertical="center" wrapText="1"/>
    </xf>
    <xf numFmtId="0" fontId="9" fillId="0" borderId="6" xfId="0" applyNumberFormat="1" applyFont="1" applyFill="1" applyBorder="1" applyAlignment="1">
      <alignment horizontal="left" vertical="center" wrapText="1"/>
    </xf>
    <xf numFmtId="0" fontId="8" fillId="0" borderId="1" xfId="4" applyNumberFormat="1" applyFont="1" applyFill="1" applyBorder="1" applyAlignment="1" applyProtection="1">
      <alignment horizontal="left" vertical="center"/>
    </xf>
    <xf numFmtId="0" fontId="5" fillId="0" borderId="1" xfId="4" applyNumberFormat="1" applyFont="1" applyFill="1" applyBorder="1" applyAlignment="1" applyProtection="1">
      <alignment horizontal="left" vertical="center"/>
    </xf>
    <xf numFmtId="165" fontId="5" fillId="0" borderId="1" xfId="2" applyNumberFormat="1" applyFont="1" applyFill="1" applyBorder="1" applyAlignment="1">
      <alignment horizontal="left" vertical="center"/>
    </xf>
    <xf numFmtId="164" fontId="4" fillId="0" borderId="1" xfId="2" applyNumberFormat="1" applyFont="1" applyFill="1" applyBorder="1" applyAlignment="1">
      <alignment horizontal="left" vertical="center" wrapText="1"/>
    </xf>
    <xf numFmtId="9" fontId="5" fillId="0" borderId="1" xfId="1" applyFont="1" applyFill="1" applyBorder="1" applyAlignment="1">
      <alignment horizontal="center" vertical="center" wrapText="1"/>
    </xf>
    <xf numFmtId="0" fontId="5" fillId="2" borderId="1" xfId="2" applyFont="1" applyFill="1" applyBorder="1" applyAlignment="1">
      <alignment horizontal="left"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2" xfId="2" applyFont="1" applyFill="1" applyBorder="1" applyAlignment="1">
      <alignment horizontal="left" vertical="center" wrapText="1"/>
    </xf>
    <xf numFmtId="0" fontId="4" fillId="2" borderId="10" xfId="2" applyFont="1" applyFill="1" applyBorder="1" applyAlignment="1">
      <alignment horizontal="left" vertical="center" wrapText="1"/>
    </xf>
    <xf numFmtId="0" fontId="5" fillId="2" borderId="2" xfId="2" applyNumberFormat="1" applyFont="1" applyFill="1" applyBorder="1" applyAlignment="1">
      <alignment horizontal="center" vertical="center" wrapText="1"/>
    </xf>
    <xf numFmtId="0" fontId="5" fillId="2" borderId="10" xfId="2" applyNumberFormat="1" applyFont="1" applyFill="1" applyBorder="1" applyAlignment="1">
      <alignment horizontal="center" vertical="center" wrapText="1"/>
    </xf>
    <xf numFmtId="165" fontId="5" fillId="2" borderId="2" xfId="2" applyNumberFormat="1" applyFont="1" applyFill="1" applyBorder="1" applyAlignment="1">
      <alignment horizontal="center" vertical="center" wrapText="1"/>
    </xf>
    <xf numFmtId="165" fontId="5" fillId="2" borderId="10" xfId="2" applyNumberFormat="1"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5" fillId="2" borderId="1" xfId="2" applyNumberFormat="1" applyFont="1" applyFill="1" applyBorder="1" applyAlignment="1">
      <alignment horizontal="center" vertical="center" wrapText="1"/>
    </xf>
    <xf numFmtId="0" fontId="5" fillId="2" borderId="1" xfId="2" applyNumberFormat="1" applyFont="1" applyFill="1" applyBorder="1" applyAlignment="1">
      <alignment horizontal="left" vertical="center" wrapText="1"/>
    </xf>
    <xf numFmtId="164" fontId="5" fillId="2" borderId="1" xfId="2"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0" fontId="9" fillId="0" borderId="4" xfId="0" applyFont="1" applyFill="1" applyBorder="1" applyAlignment="1">
      <alignment horizontal="center" wrapText="1"/>
    </xf>
    <xf numFmtId="0" fontId="9" fillId="0" borderId="5" xfId="0" applyFont="1" applyFill="1" applyBorder="1" applyAlignment="1">
      <alignment horizontal="center" wrapText="1"/>
    </xf>
    <xf numFmtId="0" fontId="9" fillId="0" borderId="6" xfId="0" applyFont="1" applyFill="1" applyBorder="1" applyAlignment="1">
      <alignment horizontal="center" wrapText="1"/>
    </xf>
    <xf numFmtId="0" fontId="9" fillId="0" borderId="4" xfId="0" applyNumberFormat="1" applyFont="1" applyFill="1" applyBorder="1" applyAlignment="1">
      <alignment horizontal="center" wrapText="1"/>
    </xf>
    <xf numFmtId="0" fontId="9" fillId="0" borderId="5" xfId="0" applyNumberFormat="1" applyFont="1" applyFill="1" applyBorder="1" applyAlignment="1">
      <alignment horizontal="center" wrapText="1"/>
    </xf>
    <xf numFmtId="0" fontId="9" fillId="0" borderId="6" xfId="0" applyNumberFormat="1" applyFont="1" applyFill="1" applyBorder="1" applyAlignment="1">
      <alignment horizontal="center" wrapText="1"/>
    </xf>
    <xf numFmtId="0" fontId="4" fillId="0" borderId="1" xfId="2" applyFont="1" applyFill="1" applyBorder="1" applyAlignment="1">
      <alignment vertical="center" wrapText="1"/>
    </xf>
    <xf numFmtId="0" fontId="11" fillId="0" borderId="1" xfId="0" applyNumberFormat="1" applyFont="1" applyFill="1" applyBorder="1" applyAlignment="1">
      <alignment horizontal="left" wrapText="1"/>
    </xf>
    <xf numFmtId="0" fontId="11" fillId="0" borderId="1" xfId="0" applyFont="1" applyBorder="1" applyAlignment="1">
      <alignment horizontal="center" wrapText="1"/>
    </xf>
    <xf numFmtId="0" fontId="9" fillId="0" borderId="1" xfId="0" applyFont="1" applyBorder="1" applyAlignment="1">
      <alignment horizontal="left" vertical="center"/>
    </xf>
    <xf numFmtId="0" fontId="5" fillId="0" borderId="10" xfId="2" applyFont="1" applyFill="1" applyBorder="1" applyAlignment="1">
      <alignment horizontal="center" vertical="center"/>
    </xf>
    <xf numFmtId="0" fontId="5" fillId="0" borderId="1" xfId="2" applyFont="1" applyFill="1" applyBorder="1" applyAlignment="1">
      <alignment horizontal="center" vertical="center"/>
    </xf>
    <xf numFmtId="0" fontId="6" fillId="0" borderId="1" xfId="2" applyFont="1" applyFill="1" applyBorder="1" applyAlignment="1">
      <alignment horizontal="center" vertical="center" wrapText="1"/>
    </xf>
    <xf numFmtId="0" fontId="14" fillId="0" borderId="1" xfId="2" applyNumberFormat="1" applyFont="1" applyFill="1" applyBorder="1" applyAlignment="1">
      <alignment horizontal="left" vertical="center" wrapText="1"/>
    </xf>
    <xf numFmtId="0" fontId="5" fillId="0" borderId="1" xfId="2" applyFont="1" applyFill="1" applyBorder="1" applyAlignment="1">
      <alignment horizontal="left" vertical="center"/>
    </xf>
    <xf numFmtId="165" fontId="5" fillId="0" borderId="1" xfId="2" applyNumberFormat="1" applyFont="1" applyFill="1" applyBorder="1" applyAlignment="1">
      <alignment horizontal="left" vertical="center" wrapText="1"/>
    </xf>
    <xf numFmtId="0" fontId="14" fillId="0" borderId="6" xfId="2" applyNumberFormat="1" applyFont="1" applyFill="1" applyBorder="1" applyAlignment="1">
      <alignment horizontal="left" vertical="center" wrapText="1"/>
    </xf>
    <xf numFmtId="0" fontId="8" fillId="0" borderId="1" xfId="4" applyFont="1" applyFill="1" applyBorder="1" applyAlignment="1" applyProtection="1">
      <alignment horizontal="left" vertical="center"/>
    </xf>
    <xf numFmtId="0" fontId="11" fillId="0" borderId="1" xfId="0" applyFont="1" applyFill="1" applyBorder="1" applyAlignment="1">
      <alignment horizontal="center" wrapText="1"/>
    </xf>
    <xf numFmtId="0" fontId="11" fillId="0" borderId="1" xfId="0" applyNumberFormat="1" applyFont="1" applyFill="1" applyBorder="1" applyAlignment="1">
      <alignment horizontal="center" wrapText="1"/>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8" fillId="0" borderId="12" xfId="4" applyFont="1" applyFill="1" applyBorder="1" applyAlignment="1" applyProtection="1">
      <alignment horizontal="left" vertical="center" wrapText="1"/>
    </xf>
    <xf numFmtId="0" fontId="18" fillId="0" borderId="7" xfId="4" applyFont="1" applyFill="1" applyBorder="1" applyAlignment="1" applyProtection="1">
      <alignment horizontal="left" vertical="center" wrapText="1"/>
    </xf>
    <xf numFmtId="0" fontId="18" fillId="0" borderId="14" xfId="4" applyFont="1" applyFill="1" applyBorder="1" applyAlignment="1" applyProtection="1">
      <alignment horizontal="left" vertical="center" wrapText="1"/>
    </xf>
    <xf numFmtId="0" fontId="18" fillId="0" borderId="13" xfId="4" applyFont="1" applyFill="1" applyBorder="1" applyAlignment="1" applyProtection="1">
      <alignment horizontal="left" vertical="center" wrapText="1"/>
    </xf>
    <xf numFmtId="0" fontId="18" fillId="0" borderId="9" xfId="4" applyFont="1" applyFill="1" applyBorder="1" applyAlignment="1" applyProtection="1">
      <alignment horizontal="left" vertical="center" wrapText="1"/>
    </xf>
    <xf numFmtId="0" fontId="18" fillId="0" borderId="15" xfId="4" applyFont="1" applyFill="1" applyBorder="1" applyAlignment="1" applyProtection="1">
      <alignment horizontal="left" vertical="center" wrapText="1"/>
    </xf>
    <xf numFmtId="0" fontId="11" fillId="0" borderId="7" xfId="0" applyFont="1" applyBorder="1" applyAlignment="1">
      <alignment horizontal="center" vertical="center"/>
    </xf>
    <xf numFmtId="0" fontId="9" fillId="0" borderId="1" xfId="0" applyNumberFormat="1" applyFont="1" applyBorder="1" applyAlignment="1">
      <alignment horizontal="left"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12" xfId="2" applyFont="1" applyFill="1" applyBorder="1" applyAlignment="1">
      <alignment horizontal="left" vertical="center" wrapText="1"/>
    </xf>
    <xf numFmtId="0" fontId="5" fillId="0" borderId="7" xfId="2" applyFont="1" applyFill="1" applyBorder="1" applyAlignment="1">
      <alignment horizontal="left" vertical="center" wrapText="1"/>
    </xf>
    <xf numFmtId="0" fontId="5" fillId="0" borderId="14" xfId="2" applyFont="1" applyFill="1" applyBorder="1" applyAlignment="1">
      <alignment horizontal="left" vertical="center" wrapText="1"/>
    </xf>
    <xf numFmtId="0" fontId="5" fillId="0" borderId="8" xfId="2" applyFont="1" applyFill="1" applyBorder="1" applyAlignment="1">
      <alignment horizontal="left" vertical="center" wrapText="1"/>
    </xf>
    <xf numFmtId="0" fontId="5" fillId="0" borderId="0" xfId="2" applyFont="1" applyFill="1" applyBorder="1" applyAlignment="1">
      <alignment horizontal="left" vertical="center" wrapText="1"/>
    </xf>
    <xf numFmtId="0" fontId="5" fillId="0" borderId="11" xfId="2" applyFont="1" applyFill="1" applyBorder="1" applyAlignment="1">
      <alignment horizontal="left" vertical="center" wrapText="1"/>
    </xf>
    <xf numFmtId="0" fontId="5" fillId="0" borderId="13" xfId="2" applyFont="1" applyFill="1" applyBorder="1" applyAlignment="1">
      <alignment horizontal="left" vertical="center" wrapText="1"/>
    </xf>
    <xf numFmtId="0" fontId="5" fillId="0" borderId="9" xfId="2" applyFont="1" applyFill="1" applyBorder="1" applyAlignment="1">
      <alignment horizontal="left" vertical="center" wrapText="1"/>
    </xf>
    <xf numFmtId="0" fontId="5" fillId="0" borderId="15" xfId="2" applyFont="1" applyFill="1" applyBorder="1" applyAlignment="1">
      <alignment horizontal="left" vertical="center" wrapText="1"/>
    </xf>
    <xf numFmtId="0" fontId="18" fillId="0" borderId="1" xfId="4" applyFont="1" applyFill="1" applyBorder="1" applyAlignment="1" applyProtection="1">
      <alignment horizontal="left" vertical="center" wrapText="1"/>
    </xf>
    <xf numFmtId="164" fontId="5" fillId="0" borderId="2" xfId="2" applyNumberFormat="1" applyFont="1" applyFill="1" applyBorder="1" applyAlignment="1">
      <alignment horizontal="left" vertical="center" wrapText="1"/>
    </xf>
    <xf numFmtId="164" fontId="5" fillId="0" borderId="3" xfId="2" applyNumberFormat="1" applyFont="1" applyFill="1" applyBorder="1" applyAlignment="1">
      <alignment horizontal="left" vertical="center" wrapText="1"/>
    </xf>
    <xf numFmtId="164" fontId="5" fillId="0" borderId="10" xfId="2" applyNumberFormat="1" applyFont="1" applyFill="1" applyBorder="1" applyAlignment="1">
      <alignment horizontal="left" vertical="center" wrapText="1"/>
    </xf>
    <xf numFmtId="0" fontId="9" fillId="0" borderId="1" xfId="0" applyFont="1" applyBorder="1" applyAlignment="1">
      <alignment horizontal="left" vertical="center" wrapText="1" indent="25"/>
    </xf>
    <xf numFmtId="0" fontId="10" fillId="0" borderId="1" xfId="0" applyFont="1" applyBorder="1" applyAlignment="1">
      <alignment horizontal="left" vertical="center" wrapText="1" indent="25"/>
    </xf>
    <xf numFmtId="0" fontId="10" fillId="0" borderId="1" xfId="0" applyFont="1" applyBorder="1" applyAlignment="1">
      <alignment horizontal="center" vertical="center" wrapText="1"/>
    </xf>
    <xf numFmtId="0" fontId="4" fillId="0" borderId="1" xfId="2" applyFont="1" applyFill="1" applyBorder="1" applyAlignment="1">
      <alignment horizontal="left" vertical="center"/>
    </xf>
    <xf numFmtId="0" fontId="4" fillId="0" borderId="1" xfId="2" applyFont="1" applyFill="1" applyBorder="1" applyAlignment="1">
      <alignment horizontal="left" vertical="center" wrapText="1" indent="25"/>
    </xf>
    <xf numFmtId="0" fontId="11" fillId="0" borderId="1" xfId="0" applyFont="1" applyBorder="1" applyAlignment="1">
      <alignment horizontal="left" vertical="center" indent="25"/>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10" fillId="0" borderId="1" xfId="0" applyFont="1" applyBorder="1" applyAlignment="1">
      <alignment horizontal="left" vertical="center"/>
    </xf>
    <xf numFmtId="0" fontId="8" fillId="0" borderId="12" xfId="4" applyFont="1" applyBorder="1" applyAlignment="1" applyProtection="1">
      <alignment horizontal="left" vertical="center" wrapText="1"/>
    </xf>
    <xf numFmtId="0" fontId="8" fillId="0" borderId="7" xfId="4" applyFont="1" applyBorder="1" applyAlignment="1" applyProtection="1">
      <alignment horizontal="left" vertical="center" wrapText="1"/>
    </xf>
    <xf numFmtId="0" fontId="8" fillId="0" borderId="14" xfId="4" applyFont="1" applyBorder="1" applyAlignment="1" applyProtection="1">
      <alignment horizontal="left" vertical="center" wrapText="1"/>
    </xf>
    <xf numFmtId="0" fontId="8" fillId="0" borderId="13" xfId="4" applyFont="1" applyBorder="1" applyAlignment="1" applyProtection="1">
      <alignment horizontal="left" vertical="center" wrapText="1"/>
    </xf>
    <xf numFmtId="0" fontId="8" fillId="0" borderId="9" xfId="4" applyFont="1" applyBorder="1" applyAlignment="1" applyProtection="1">
      <alignment horizontal="left" vertical="center" wrapText="1"/>
    </xf>
    <xf numFmtId="0" fontId="8" fillId="0" borderId="15" xfId="4" applyFont="1" applyBorder="1" applyAlignment="1" applyProtection="1">
      <alignment horizontal="left" vertical="center" wrapText="1"/>
    </xf>
    <xf numFmtId="0" fontId="8" fillId="0" borderId="1" xfId="4" applyNumberFormat="1" applyFont="1" applyBorder="1" applyAlignment="1" applyProtection="1">
      <alignment horizontal="left" vertical="center" wrapText="1"/>
    </xf>
    <xf numFmtId="0" fontId="5" fillId="0" borderId="1" xfId="5" applyNumberFormat="1" applyFont="1" applyFill="1" applyBorder="1" applyAlignment="1">
      <alignment horizontal="left"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xf>
    <xf numFmtId="0" fontId="11" fillId="0" borderId="7" xfId="0" applyFont="1" applyBorder="1" applyAlignment="1">
      <alignment horizontal="center"/>
    </xf>
    <xf numFmtId="0" fontId="18" fillId="0" borderId="1" xfId="4" applyNumberFormat="1" applyFont="1" applyBorder="1" applyAlignment="1" applyProtection="1">
      <alignment horizontal="left" vertical="center" wrapText="1"/>
    </xf>
    <xf numFmtId="0" fontId="11" fillId="0" borderId="9" xfId="0" applyFont="1" applyBorder="1" applyAlignment="1">
      <alignment horizontal="center"/>
    </xf>
    <xf numFmtId="0" fontId="11" fillId="0" borderId="0" xfId="0" applyFont="1" applyBorder="1" applyAlignment="1">
      <alignment horizontal="center"/>
    </xf>
    <xf numFmtId="0" fontId="11" fillId="0" borderId="4" xfId="0" applyFont="1" applyFill="1" applyBorder="1" applyAlignment="1">
      <alignment horizontal="center"/>
    </xf>
    <xf numFmtId="0" fontId="11" fillId="0" borderId="5" xfId="0" applyFont="1" applyFill="1" applyBorder="1" applyAlignment="1">
      <alignment horizontal="center"/>
    </xf>
    <xf numFmtId="0" fontId="11" fillId="0" borderId="6" xfId="0" applyFont="1" applyFill="1" applyBorder="1" applyAlignment="1">
      <alignment horizontal="center"/>
    </xf>
    <xf numFmtId="0" fontId="11" fillId="0" borderId="4" xfId="0" applyFont="1" applyFill="1" applyBorder="1" applyAlignment="1">
      <alignment horizontal="center" wrapText="1"/>
    </xf>
    <xf numFmtId="0" fontId="11" fillId="0" borderId="5" xfId="0" applyFont="1" applyFill="1" applyBorder="1" applyAlignment="1">
      <alignment horizontal="center" wrapText="1"/>
    </xf>
    <xf numFmtId="0" fontId="11" fillId="0" borderId="6" xfId="0" applyFont="1" applyFill="1" applyBorder="1" applyAlignment="1">
      <alignment horizontal="center" wrapText="1"/>
    </xf>
    <xf numFmtId="165" fontId="5" fillId="0" borderId="12" xfId="2" applyNumberFormat="1" applyFont="1" applyFill="1" applyBorder="1" applyAlignment="1">
      <alignment horizontal="center" vertical="center"/>
    </xf>
    <xf numFmtId="165" fontId="5" fillId="0" borderId="7" xfId="2" applyNumberFormat="1" applyFont="1" applyFill="1" applyBorder="1" applyAlignment="1">
      <alignment horizontal="center" vertical="center"/>
    </xf>
    <xf numFmtId="165" fontId="5" fillId="0" borderId="14" xfId="2" applyNumberFormat="1" applyFont="1" applyFill="1" applyBorder="1" applyAlignment="1">
      <alignment horizontal="center" vertical="center"/>
    </xf>
    <xf numFmtId="165" fontId="5" fillId="0" borderId="13" xfId="2" applyNumberFormat="1" applyFont="1" applyFill="1" applyBorder="1" applyAlignment="1">
      <alignment horizontal="center" vertical="center"/>
    </xf>
    <xf numFmtId="165" fontId="5" fillId="0" borderId="9" xfId="2" applyNumberFormat="1" applyFont="1" applyFill="1" applyBorder="1" applyAlignment="1">
      <alignment horizontal="center" vertical="center"/>
    </xf>
    <xf numFmtId="165" fontId="5" fillId="0" borderId="15" xfId="2" applyNumberFormat="1" applyFont="1" applyFill="1" applyBorder="1" applyAlignment="1">
      <alignment horizontal="center" vertical="center"/>
    </xf>
    <xf numFmtId="0" fontId="13" fillId="0" borderId="1" xfId="2" applyNumberFormat="1" applyFont="1" applyFill="1" applyBorder="1" applyAlignment="1">
      <alignment horizontal="left" wrapText="1"/>
    </xf>
    <xf numFmtId="0" fontId="11" fillId="0" borderId="1" xfId="0" applyFont="1" applyBorder="1" applyAlignment="1">
      <alignment horizontal="center"/>
    </xf>
    <xf numFmtId="0" fontId="11" fillId="0" borderId="4" xfId="0" applyNumberFormat="1" applyFont="1" applyFill="1" applyBorder="1" applyAlignment="1">
      <alignment horizontal="center" wrapText="1"/>
    </xf>
    <xf numFmtId="0" fontId="11" fillId="0" borderId="5" xfId="0" applyNumberFormat="1" applyFont="1" applyFill="1" applyBorder="1" applyAlignment="1">
      <alignment horizontal="center" wrapText="1"/>
    </xf>
    <xf numFmtId="0" fontId="11" fillId="0" borderId="6" xfId="0" applyNumberFormat="1" applyFont="1" applyFill="1" applyBorder="1" applyAlignment="1">
      <alignment horizontal="center" wrapText="1"/>
    </xf>
    <xf numFmtId="0" fontId="5" fillId="0" borderId="1" xfId="0" applyFont="1" applyBorder="1" applyAlignment="1">
      <alignment horizontal="center" vertical="center" wrapText="1"/>
    </xf>
    <xf numFmtId="0" fontId="18" fillId="0" borderId="1" xfId="4" applyFont="1" applyBorder="1" applyAlignment="1" applyProtection="1">
      <alignment horizontal="left" vertical="center"/>
    </xf>
    <xf numFmtId="0" fontId="5" fillId="0" borderId="1" xfId="0" applyFont="1" applyFill="1" applyBorder="1" applyAlignment="1">
      <alignment horizontal="center" vertical="center" wrapText="1"/>
    </xf>
    <xf numFmtId="0" fontId="22" fillId="0" borderId="1" xfId="4" applyFont="1" applyFill="1" applyBorder="1" applyAlignment="1" applyProtection="1">
      <alignment horizontal="left" vertical="center" wrapText="1"/>
    </xf>
    <xf numFmtId="0" fontId="24" fillId="0" borderId="1" xfId="2" applyFont="1" applyFill="1" applyBorder="1" applyAlignment="1">
      <alignment horizontal="left" vertical="center" wrapText="1"/>
    </xf>
    <xf numFmtId="0" fontId="5" fillId="0" borderId="1" xfId="0" applyFont="1" applyBorder="1" applyAlignment="1">
      <alignment horizontal="center" vertical="center"/>
    </xf>
    <xf numFmtId="0" fontId="21"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8"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21" fillId="0" borderId="1" xfId="0" applyFont="1" applyFill="1" applyBorder="1" applyAlignment="1">
      <alignment horizontal="left" vertical="center" wrapText="1"/>
    </xf>
    <xf numFmtId="0" fontId="5" fillId="0" borderId="1" xfId="2" applyFont="1" applyFill="1" applyBorder="1" applyAlignment="1">
      <alignmen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5" fillId="0" borderId="1" xfId="2" applyNumberFormat="1" applyFont="1" applyFill="1" applyBorder="1" applyAlignment="1">
      <alignment horizontal="left" wrapText="1"/>
    </xf>
    <xf numFmtId="0" fontId="5" fillId="0" borderId="1" xfId="2" applyNumberFormat="1" applyFont="1" applyFill="1" applyBorder="1" applyAlignment="1">
      <alignment horizontal="left" vertical="top" wrapText="1"/>
    </xf>
    <xf numFmtId="0" fontId="9" fillId="0" borderId="0" xfId="0" applyFont="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164" fontId="5" fillId="0" borderId="1" xfId="2" applyNumberFormat="1" applyFont="1" applyFill="1" applyBorder="1" applyAlignment="1">
      <alignment vertical="center" wrapText="1"/>
    </xf>
    <xf numFmtId="0" fontId="9" fillId="0" borderId="1" xfId="0" applyFont="1" applyFill="1" applyBorder="1" applyAlignment="1">
      <alignment horizontal="center" wrapText="1"/>
    </xf>
    <xf numFmtId="0" fontId="9" fillId="0" borderId="1" xfId="0" applyNumberFormat="1" applyFont="1" applyFill="1" applyBorder="1" applyAlignment="1">
      <alignment horizontal="center" wrapText="1"/>
    </xf>
    <xf numFmtId="0" fontId="18" fillId="0" borderId="1" xfId="4" applyFont="1" applyFill="1" applyBorder="1" applyAlignment="1" applyProtection="1">
      <alignment horizontal="left" vertical="center"/>
    </xf>
    <xf numFmtId="165" fontId="20" fillId="0" borderId="0" xfId="0" applyNumberFormat="1" applyFont="1" applyAlignment="1">
      <alignment horizontal="center"/>
    </xf>
  </cellXfs>
  <cellStyles count="7">
    <cellStyle name="Currency" xfId="5" builtinId="4"/>
    <cellStyle name="Hyperlink" xfId="4" builtinId="8"/>
    <cellStyle name="Normal" xfId="0" builtinId="0"/>
    <cellStyle name="Normal 2" xfId="2"/>
    <cellStyle name="Normal 5" xfId="6"/>
    <cellStyle name="Percent" xfId="1"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ity-data.com/county/Otter_Tail_County-MN.html" TargetMode="External"/><Relationship Id="rId13" Type="http://schemas.openxmlformats.org/officeDocument/2006/relationships/hyperlink" Target="http://www.city-data.com/county/Polk_County-MN.html" TargetMode="External"/><Relationship Id="rId3" Type="http://schemas.openxmlformats.org/officeDocument/2006/relationships/hyperlink" Target="http://www.city-data.com/county/Mahnomen_County-MN.html" TargetMode="External"/><Relationship Id="rId7" Type="http://schemas.openxmlformats.org/officeDocument/2006/relationships/hyperlink" Target="http://www.city-data.com/county/Red_Lake_County-MN.html" TargetMode="External"/><Relationship Id="rId12" Type="http://schemas.openxmlformats.org/officeDocument/2006/relationships/hyperlink" Target="http://www.city-data.com/county/Clay_County-MN.html" TargetMode="External"/><Relationship Id="rId2" Type="http://schemas.openxmlformats.org/officeDocument/2006/relationships/hyperlink" Target="http://www.city-data.com/county/Kittson_County-MN.html" TargetMode="External"/><Relationship Id="rId16" Type="http://schemas.openxmlformats.org/officeDocument/2006/relationships/printerSettings" Target="../printerSettings/printerSettings1.bin"/><Relationship Id="rId1" Type="http://schemas.openxmlformats.org/officeDocument/2006/relationships/hyperlink" Target="http://www.city-data.com/county/Grant_County-MN.html" TargetMode="External"/><Relationship Id="rId6" Type="http://schemas.openxmlformats.org/officeDocument/2006/relationships/hyperlink" Target="http://www.city-data.com/county/Pennington_County-MN.html" TargetMode="External"/><Relationship Id="rId11" Type="http://schemas.openxmlformats.org/officeDocument/2006/relationships/hyperlink" Target="http://www.city-data.com/county/Becker_County-MN.html" TargetMode="External"/><Relationship Id="rId5" Type="http://schemas.openxmlformats.org/officeDocument/2006/relationships/hyperlink" Target="http://www.city-data.com/county/Norman_County-MN.html" TargetMode="External"/><Relationship Id="rId15" Type="http://schemas.openxmlformats.org/officeDocument/2006/relationships/hyperlink" Target="http://www.city-data.com/county/Traverse_County-MN.html" TargetMode="External"/><Relationship Id="rId10" Type="http://schemas.openxmlformats.org/officeDocument/2006/relationships/hyperlink" Target="http://www.city-data.com/county/Wilkin_County-MN.html" TargetMode="External"/><Relationship Id="rId4" Type="http://schemas.openxmlformats.org/officeDocument/2006/relationships/hyperlink" Target="http://www.city-data.com/county/Marshall_County-MN.html" TargetMode="External"/><Relationship Id="rId9" Type="http://schemas.openxmlformats.org/officeDocument/2006/relationships/hyperlink" Target="http://www.city-data.com/county/Polk_County-MN.html" TargetMode="External"/><Relationship Id="rId14" Type="http://schemas.openxmlformats.org/officeDocument/2006/relationships/hyperlink" Target="http://www.city-data.com/county/Traverse_County-MN.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city-data.com/county/Koochiching_County-MN.html" TargetMode="External"/><Relationship Id="rId13" Type="http://schemas.openxmlformats.org/officeDocument/2006/relationships/hyperlink" Target="http://www.city-data.com/county/Todd_County-MN.html" TargetMode="External"/><Relationship Id="rId3" Type="http://schemas.openxmlformats.org/officeDocument/2006/relationships/hyperlink" Target="http://www.city-data.com/county/Kandiyohi_County-MN.html" TargetMode="External"/><Relationship Id="rId7" Type="http://schemas.openxmlformats.org/officeDocument/2006/relationships/hyperlink" Target="http://www.city-data.com/county/Morrison_County-MN.html" TargetMode="External"/><Relationship Id="rId12" Type="http://schemas.openxmlformats.org/officeDocument/2006/relationships/hyperlink" Target="http://www.city-data.com/county/Swift_County-MN.html" TargetMode="External"/><Relationship Id="rId2" Type="http://schemas.openxmlformats.org/officeDocument/2006/relationships/hyperlink" Target="http://www.city-data.com/county/Douglas_County-MN.html" TargetMode="External"/><Relationship Id="rId1" Type="http://schemas.openxmlformats.org/officeDocument/2006/relationships/hyperlink" Target="http://www.city-data.com/county/Big_Stone_County-MN.html" TargetMode="External"/><Relationship Id="rId6" Type="http://schemas.openxmlformats.org/officeDocument/2006/relationships/hyperlink" Target="http://www.city-data.com/county/Meeker_County-MN.html" TargetMode="External"/><Relationship Id="rId11" Type="http://schemas.openxmlformats.org/officeDocument/2006/relationships/hyperlink" Target="http://www.city-data.com/county/Stearns_County-MN.html" TargetMode="External"/><Relationship Id="rId5" Type="http://schemas.openxmlformats.org/officeDocument/2006/relationships/hyperlink" Target="http://www.city-data.com/county/Chippewa_County-MN.html" TargetMode="External"/><Relationship Id="rId15" Type="http://schemas.openxmlformats.org/officeDocument/2006/relationships/printerSettings" Target="../printerSettings/printerSettings2.bin"/><Relationship Id="rId10" Type="http://schemas.openxmlformats.org/officeDocument/2006/relationships/hyperlink" Target="http://www.city-data.com/county/Pope_County-MN.html" TargetMode="External"/><Relationship Id="rId4" Type="http://schemas.openxmlformats.org/officeDocument/2006/relationships/hyperlink" Target="http://www.city-data.com/county/Kandiyohi_County-MN.html" TargetMode="External"/><Relationship Id="rId9" Type="http://schemas.openxmlformats.org/officeDocument/2006/relationships/hyperlink" Target="http://www.city-data.com/county/Koochiching_County-MN.html" TargetMode="External"/><Relationship Id="rId14" Type="http://schemas.openxmlformats.org/officeDocument/2006/relationships/hyperlink" Target="http://www.city-data.com/county/Benton_County-MN.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city-data.com/county/Lake_County-MN.html" TargetMode="External"/><Relationship Id="rId13" Type="http://schemas.openxmlformats.org/officeDocument/2006/relationships/hyperlink" Target="http://www.city-data.com/county/Pine_County-MN.html" TargetMode="External"/><Relationship Id="rId3" Type="http://schemas.openxmlformats.org/officeDocument/2006/relationships/hyperlink" Target="http://www.city-data.com/county/Koochiching_County-MN.html" TargetMode="External"/><Relationship Id="rId7" Type="http://schemas.openxmlformats.org/officeDocument/2006/relationships/hyperlink" Target="http://www.city-data.com/county/Lake_County-MN.html" TargetMode="External"/><Relationship Id="rId12" Type="http://schemas.openxmlformats.org/officeDocument/2006/relationships/hyperlink" Target="http://www.city-data.com/county/Mille_Lacs_County-MN.html" TargetMode="External"/><Relationship Id="rId2" Type="http://schemas.openxmlformats.org/officeDocument/2006/relationships/hyperlink" Target="http://www.city-data.com/county/Carlton_County-MN.html" TargetMode="External"/><Relationship Id="rId1" Type="http://schemas.openxmlformats.org/officeDocument/2006/relationships/hyperlink" Target="http://www.city-data.com/county/Aitkin_County-MN.html" TargetMode="External"/><Relationship Id="rId6" Type="http://schemas.openxmlformats.org/officeDocument/2006/relationships/hyperlink" Target="http://www.city-data.com/county/Kanabec_County-MN.html" TargetMode="External"/><Relationship Id="rId11" Type="http://schemas.openxmlformats.org/officeDocument/2006/relationships/hyperlink" Target="http://www.city-data.com/county/St._Louis_County-MN.html" TargetMode="External"/><Relationship Id="rId5" Type="http://schemas.openxmlformats.org/officeDocument/2006/relationships/hyperlink" Target="http://www.city-data.com/county/Kanabec_County-MN.html" TargetMode="External"/><Relationship Id="rId15" Type="http://schemas.openxmlformats.org/officeDocument/2006/relationships/printerSettings" Target="../printerSettings/printerSettings3.bin"/><Relationship Id="rId10" Type="http://schemas.openxmlformats.org/officeDocument/2006/relationships/hyperlink" Target="http://www.city-data.com/county/Mille_Lacs_County-MN.html" TargetMode="External"/><Relationship Id="rId4" Type="http://schemas.openxmlformats.org/officeDocument/2006/relationships/hyperlink" Target="http://www.city-data.com/county/Cook_County-MN.html" TargetMode="External"/><Relationship Id="rId9" Type="http://schemas.openxmlformats.org/officeDocument/2006/relationships/hyperlink" Target="http://www.city-data.com/county/Mille_Lacs_County-MN.html" TargetMode="External"/><Relationship Id="rId14" Type="http://schemas.openxmlformats.org/officeDocument/2006/relationships/hyperlink" Target="http://www.city-data.com/county/St._Louis_County-MN.html"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city-data.com/county/Dakota_County-MN.html" TargetMode="External"/><Relationship Id="rId13" Type="http://schemas.openxmlformats.org/officeDocument/2006/relationships/printerSettings" Target="../printerSettings/printerSettings4.bin"/><Relationship Id="rId3" Type="http://schemas.openxmlformats.org/officeDocument/2006/relationships/hyperlink" Target="http://www.city-data.com/county/Koochiching_County-MN.html" TargetMode="External"/><Relationship Id="rId7" Type="http://schemas.openxmlformats.org/officeDocument/2006/relationships/hyperlink" Target="http://www.city-data.com/county/Koochiching_County-MN.html" TargetMode="External"/><Relationship Id="rId12" Type="http://schemas.openxmlformats.org/officeDocument/2006/relationships/hyperlink" Target="http://www.city-data.com/county/Sherburne_County-MN.html" TargetMode="External"/><Relationship Id="rId2" Type="http://schemas.openxmlformats.org/officeDocument/2006/relationships/hyperlink" Target="http://www.city-data.com/county/Anoka_County-MN.html" TargetMode="External"/><Relationship Id="rId1" Type="http://schemas.openxmlformats.org/officeDocument/2006/relationships/hyperlink" Target="http://www.city-data.com/county/Koochiching_County-MN.html" TargetMode="External"/><Relationship Id="rId6" Type="http://schemas.openxmlformats.org/officeDocument/2006/relationships/hyperlink" Target="http://www.city-data.com/county/Chisago_County-MN.html" TargetMode="External"/><Relationship Id="rId11" Type="http://schemas.openxmlformats.org/officeDocument/2006/relationships/hyperlink" Target="http://www.city-data.com/county/Sherburne_County-MN.html" TargetMode="External"/><Relationship Id="rId5" Type="http://schemas.openxmlformats.org/officeDocument/2006/relationships/hyperlink" Target="http://www.city-data.com/county/Koochiching_County-MN.html" TargetMode="External"/><Relationship Id="rId10" Type="http://schemas.openxmlformats.org/officeDocument/2006/relationships/hyperlink" Target="http://www.city-data.com/county/Isanti_County-MN.html" TargetMode="External"/><Relationship Id="rId4" Type="http://schemas.openxmlformats.org/officeDocument/2006/relationships/hyperlink" Target="http://www.city-data.com/county/Carver_County-MN.html" TargetMode="External"/><Relationship Id="rId9" Type="http://schemas.openxmlformats.org/officeDocument/2006/relationships/hyperlink" Target="http://www.city-data.com/county/Dakota_County-MN.htm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city-data.com/county/Redwood_County-MN.html" TargetMode="External"/><Relationship Id="rId3" Type="http://schemas.openxmlformats.org/officeDocument/2006/relationships/hyperlink" Target="http://www.city-data.com/county/Lincoln_County-MN.html" TargetMode="External"/><Relationship Id="rId7" Type="http://schemas.openxmlformats.org/officeDocument/2006/relationships/hyperlink" Target="http://www.city-data.com/county/Pipestone_County-MN.html" TargetMode="External"/><Relationship Id="rId2" Type="http://schemas.openxmlformats.org/officeDocument/2006/relationships/hyperlink" Target="http://www.city-data.com/county/Lac_qui_Parle_County-MN.html" TargetMode="External"/><Relationship Id="rId1" Type="http://schemas.openxmlformats.org/officeDocument/2006/relationships/hyperlink" Target="http://www.city-data.com/county/Cottonwood_County-MN.html" TargetMode="External"/><Relationship Id="rId6" Type="http://schemas.openxmlformats.org/officeDocument/2006/relationships/hyperlink" Target="http://www.city-data.com/county/Nobles_County-MN.html" TargetMode="External"/><Relationship Id="rId11" Type="http://schemas.openxmlformats.org/officeDocument/2006/relationships/printerSettings" Target="../printerSettings/printerSettings5.bin"/><Relationship Id="rId5" Type="http://schemas.openxmlformats.org/officeDocument/2006/relationships/hyperlink" Target="http://www.city-data.com/county/Murray_County-MN.html" TargetMode="External"/><Relationship Id="rId10" Type="http://schemas.openxmlformats.org/officeDocument/2006/relationships/hyperlink" Target="http://www.city-data.com/county/Yellow_Medicine_County-MN.html" TargetMode="External"/><Relationship Id="rId4" Type="http://schemas.openxmlformats.org/officeDocument/2006/relationships/hyperlink" Target="http://www.city-data.com/county/Lyon_County-MN.html" TargetMode="External"/><Relationship Id="rId9" Type="http://schemas.openxmlformats.org/officeDocument/2006/relationships/hyperlink" Target="http://www.city-data.com/county/Rock_County-MN.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city-data.com/county/Renville_County-MN.html" TargetMode="External"/><Relationship Id="rId2" Type="http://schemas.openxmlformats.org/officeDocument/2006/relationships/hyperlink" Target="http://www.city-data.com/county/Faribault_County-MN.html" TargetMode="External"/><Relationship Id="rId1" Type="http://schemas.openxmlformats.org/officeDocument/2006/relationships/hyperlink" Target="http://www.city-data.com/county/Brown_County-MN.html"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www.city-data.com/county/Wabasha_County-MN.html" TargetMode="External"/><Relationship Id="rId3" Type="http://schemas.openxmlformats.org/officeDocument/2006/relationships/hyperlink" Target="http://www.city-data.com/county/Goodhue_County-MN.html" TargetMode="External"/><Relationship Id="rId7" Type="http://schemas.openxmlformats.org/officeDocument/2006/relationships/hyperlink" Target="http://www.city-data.com/county/Wabasha_County-MN.html" TargetMode="External"/><Relationship Id="rId2" Type="http://schemas.openxmlformats.org/officeDocument/2006/relationships/hyperlink" Target="http://www.city-data.com/county/Freeborn_County-MN.html" TargetMode="External"/><Relationship Id="rId1" Type="http://schemas.openxmlformats.org/officeDocument/2006/relationships/hyperlink" Target="http://www.city-data.com/county/Dodge_County-MN.html" TargetMode="External"/><Relationship Id="rId6" Type="http://schemas.openxmlformats.org/officeDocument/2006/relationships/hyperlink" Target="http://www.city-data.com/county/Houston_County-MN.html" TargetMode="External"/><Relationship Id="rId11" Type="http://schemas.openxmlformats.org/officeDocument/2006/relationships/printerSettings" Target="../printerSettings/printerSettings7.bin"/><Relationship Id="rId5" Type="http://schemas.openxmlformats.org/officeDocument/2006/relationships/hyperlink" Target="http://www.city-data.com/county/Goodhue_County-MN.html" TargetMode="External"/><Relationship Id="rId10" Type="http://schemas.openxmlformats.org/officeDocument/2006/relationships/hyperlink" Target="http://www.city-data.com/county/Dodge_County-MN.html" TargetMode="External"/><Relationship Id="rId4" Type="http://schemas.openxmlformats.org/officeDocument/2006/relationships/hyperlink" Target="http://www.city-data.com/county/Olmsted_County-MN.html" TargetMode="External"/><Relationship Id="rId9" Type="http://schemas.openxmlformats.org/officeDocument/2006/relationships/hyperlink" Target="http://www.city-data.com/county/Winona_County-MN.html"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city-data.com/county/Itasca_County-MN.html" TargetMode="External"/><Relationship Id="rId3" Type="http://schemas.openxmlformats.org/officeDocument/2006/relationships/hyperlink" Target="http://www.city-data.com/county/Clearwater_County-MN.html" TargetMode="External"/><Relationship Id="rId7" Type="http://schemas.openxmlformats.org/officeDocument/2006/relationships/hyperlink" Target="http://www.city-data.com/county/Itasca_County-MN.html" TargetMode="External"/><Relationship Id="rId2" Type="http://schemas.openxmlformats.org/officeDocument/2006/relationships/hyperlink" Target="http://www.city-data.com/county/Cass_County-MN.html" TargetMode="External"/><Relationship Id="rId1" Type="http://schemas.openxmlformats.org/officeDocument/2006/relationships/hyperlink" Target="http://www.city-data.com/county/Cass_County-MN.html" TargetMode="External"/><Relationship Id="rId6" Type="http://schemas.openxmlformats.org/officeDocument/2006/relationships/hyperlink" Target="http://www.city-data.com/county/Hubbard_County-MN.html" TargetMode="External"/><Relationship Id="rId11" Type="http://schemas.openxmlformats.org/officeDocument/2006/relationships/printerSettings" Target="../printerSettings/printerSettings8.bin"/><Relationship Id="rId5" Type="http://schemas.openxmlformats.org/officeDocument/2006/relationships/hyperlink" Target="http://www.city-data.comcounty/Hubbard_County-MN.html" TargetMode="External"/><Relationship Id="rId10" Type="http://schemas.openxmlformats.org/officeDocument/2006/relationships/hyperlink" Target="http://www.city-data.com/county/Lake_of_the_Woods_County-MN.html" TargetMode="External"/><Relationship Id="rId4" Type="http://schemas.openxmlformats.org/officeDocument/2006/relationships/hyperlink" Target="http://www.city-data.com/county/Crow_Wing_County-MN.html" TargetMode="External"/><Relationship Id="rId9" Type="http://schemas.openxmlformats.org/officeDocument/2006/relationships/hyperlink" Target="http://www.city-data.com/county/Koochiching_County-M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35"/>
  <sheetViews>
    <sheetView topLeftCell="A58" zoomScaleNormal="100" workbookViewId="0">
      <selection activeCell="A3" sqref="A3"/>
    </sheetView>
  </sheetViews>
  <sheetFormatPr defaultRowHeight="15" x14ac:dyDescent="0.25"/>
  <cols>
    <col min="1" max="1" width="18.28515625" style="16" bestFit="1" customWidth="1"/>
    <col min="2" max="2" width="6.42578125" style="16" bestFit="1" customWidth="1"/>
    <col min="3" max="3" width="33.5703125" style="35" bestFit="1" customWidth="1"/>
    <col min="4" max="4" width="17.5703125" style="56" bestFit="1" customWidth="1"/>
    <col min="5" max="6" width="19.5703125" style="56" customWidth="1"/>
    <col min="7" max="7" width="15.28515625" style="57" customWidth="1"/>
    <col min="8" max="8" width="17.85546875" style="57" customWidth="1"/>
    <col min="9" max="9" width="37.140625" style="35" bestFit="1" customWidth="1"/>
  </cols>
  <sheetData>
    <row r="1" spans="1:24" x14ac:dyDescent="0.25">
      <c r="A1" s="226" t="s">
        <v>20</v>
      </c>
      <c r="B1" s="226"/>
      <c r="C1" s="226"/>
      <c r="D1" s="226"/>
      <c r="E1" s="226"/>
      <c r="F1" s="226"/>
      <c r="G1" s="226"/>
      <c r="H1" s="226"/>
      <c r="I1" s="226"/>
      <c r="J1" s="1"/>
    </row>
    <row r="2" spans="1:24" x14ac:dyDescent="0.25">
      <c r="A2" s="227"/>
      <c r="B2" s="227"/>
      <c r="C2" s="227"/>
      <c r="D2" s="227"/>
      <c r="E2" s="227"/>
      <c r="F2" s="227"/>
      <c r="G2" s="227"/>
      <c r="H2" s="227"/>
      <c r="I2" s="227"/>
      <c r="J2" s="1"/>
    </row>
    <row r="3" spans="1:24" ht="45" x14ac:dyDescent="0.25">
      <c r="A3" s="108" t="s">
        <v>0</v>
      </c>
      <c r="B3" s="108" t="s">
        <v>1</v>
      </c>
      <c r="C3" s="103" t="s">
        <v>21</v>
      </c>
      <c r="D3" s="53" t="s">
        <v>2</v>
      </c>
      <c r="E3" s="4" t="s">
        <v>23</v>
      </c>
      <c r="F3" s="4" t="s">
        <v>24</v>
      </c>
      <c r="G3" s="113" t="s">
        <v>22</v>
      </c>
      <c r="H3" s="113" t="s">
        <v>46</v>
      </c>
      <c r="I3" s="103" t="s">
        <v>290</v>
      </c>
    </row>
    <row r="4" spans="1:24" x14ac:dyDescent="0.25">
      <c r="A4" s="230" t="s">
        <v>47</v>
      </c>
      <c r="B4" s="230">
        <v>1</v>
      </c>
      <c r="C4" s="103" t="s">
        <v>48</v>
      </c>
      <c r="D4" s="110" t="s">
        <v>7</v>
      </c>
      <c r="E4" s="110" t="s">
        <v>49</v>
      </c>
      <c r="F4" s="110" t="s">
        <v>73</v>
      </c>
      <c r="G4" s="111">
        <v>33.979999999999997</v>
      </c>
      <c r="H4" s="109"/>
      <c r="I4" s="244" t="s">
        <v>51</v>
      </c>
    </row>
    <row r="5" spans="1:24" ht="15.6" customHeight="1" x14ac:dyDescent="0.25">
      <c r="A5" s="230"/>
      <c r="B5" s="230"/>
      <c r="C5" s="103" t="s">
        <v>50</v>
      </c>
      <c r="D5" s="110" t="s">
        <v>7</v>
      </c>
      <c r="E5" s="110" t="s">
        <v>49</v>
      </c>
      <c r="F5" s="110" t="s">
        <v>74</v>
      </c>
      <c r="G5" s="111">
        <v>24.1</v>
      </c>
      <c r="H5" s="109"/>
      <c r="I5" s="244"/>
      <c r="J5" s="1"/>
      <c r="K5" s="1"/>
      <c r="L5" s="1"/>
      <c r="M5" s="1"/>
      <c r="N5" s="1"/>
      <c r="O5" s="1"/>
      <c r="P5" s="1"/>
      <c r="Q5" s="1"/>
      <c r="R5" s="1"/>
      <c r="S5" s="1"/>
      <c r="T5" s="1"/>
      <c r="U5" s="1"/>
      <c r="V5" s="1"/>
      <c r="W5" s="1"/>
      <c r="X5" s="1"/>
    </row>
    <row r="6" spans="1:24" ht="15.6" customHeight="1" x14ac:dyDescent="0.25">
      <c r="A6" s="230"/>
      <c r="B6" s="230"/>
      <c r="C6" s="103" t="s">
        <v>52</v>
      </c>
      <c r="D6" s="110" t="s">
        <v>53</v>
      </c>
      <c r="E6" s="110" t="s">
        <v>42</v>
      </c>
      <c r="F6" s="110" t="s">
        <v>49</v>
      </c>
      <c r="G6" s="111">
        <v>16.670000000000002</v>
      </c>
      <c r="H6" s="109"/>
      <c r="I6" s="244"/>
      <c r="J6" s="1"/>
      <c r="K6" s="1"/>
      <c r="L6" s="1"/>
      <c r="M6" s="1"/>
      <c r="N6" s="1"/>
      <c r="O6" s="1"/>
      <c r="P6" s="1"/>
      <c r="Q6" s="1"/>
      <c r="R6" s="1"/>
      <c r="S6" s="1"/>
      <c r="T6" s="1"/>
      <c r="U6" s="1"/>
      <c r="V6" s="1"/>
      <c r="W6" s="1"/>
      <c r="X6" s="1"/>
    </row>
    <row r="7" spans="1:24" ht="30" x14ac:dyDescent="0.25">
      <c r="A7" s="230"/>
      <c r="B7" s="230"/>
      <c r="C7" s="103" t="s">
        <v>55</v>
      </c>
      <c r="D7" s="110" t="s">
        <v>7</v>
      </c>
      <c r="E7" s="110" t="s">
        <v>56</v>
      </c>
      <c r="F7" s="110" t="s">
        <v>75</v>
      </c>
      <c r="G7" s="111">
        <v>26.57</v>
      </c>
      <c r="H7" s="109"/>
      <c r="I7" s="244" t="s">
        <v>54</v>
      </c>
      <c r="J7" s="1"/>
      <c r="K7" s="1"/>
      <c r="L7" s="1"/>
      <c r="M7" s="1"/>
      <c r="N7" s="1"/>
      <c r="O7" s="1"/>
      <c r="P7" s="1"/>
      <c r="Q7" s="1"/>
      <c r="R7" s="1"/>
      <c r="S7" s="1"/>
      <c r="T7" s="1"/>
      <c r="U7" s="1"/>
      <c r="V7" s="1"/>
      <c r="W7" s="1"/>
      <c r="X7" s="1"/>
    </row>
    <row r="8" spans="1:24" ht="15.6" customHeight="1" x14ac:dyDescent="0.25">
      <c r="A8" s="230"/>
      <c r="B8" s="230"/>
      <c r="C8" s="103" t="s">
        <v>58</v>
      </c>
      <c r="D8" s="110" t="s">
        <v>7</v>
      </c>
      <c r="E8" s="110" t="s">
        <v>59</v>
      </c>
      <c r="F8" s="110" t="s">
        <v>76</v>
      </c>
      <c r="G8" s="111">
        <v>23.34</v>
      </c>
      <c r="H8" s="109"/>
      <c r="I8" s="244"/>
      <c r="J8" s="1"/>
      <c r="K8" s="1"/>
      <c r="L8" s="1"/>
      <c r="M8" s="1"/>
      <c r="N8" s="2"/>
      <c r="O8" s="3"/>
      <c r="P8" s="1"/>
      <c r="Q8" s="1"/>
      <c r="R8" s="1"/>
      <c r="S8" s="1"/>
      <c r="T8" s="1"/>
      <c r="U8" s="1"/>
      <c r="V8" s="1"/>
      <c r="W8" s="1"/>
      <c r="X8" s="1"/>
    </row>
    <row r="9" spans="1:24" x14ac:dyDescent="0.25">
      <c r="A9" s="230"/>
      <c r="B9" s="230"/>
      <c r="C9" s="103" t="s">
        <v>60</v>
      </c>
      <c r="D9" s="110" t="s">
        <v>7</v>
      </c>
      <c r="E9" s="110" t="s">
        <v>41</v>
      </c>
      <c r="F9" s="110" t="s">
        <v>76</v>
      </c>
      <c r="G9" s="111">
        <v>22.13</v>
      </c>
      <c r="H9" s="109"/>
      <c r="I9" s="244"/>
      <c r="J9" s="1"/>
      <c r="K9" s="1"/>
      <c r="L9" s="1"/>
      <c r="M9" s="1"/>
      <c r="N9" s="2"/>
      <c r="O9" s="1"/>
      <c r="P9" s="1"/>
      <c r="Q9" s="1"/>
      <c r="R9" s="1"/>
      <c r="S9" s="1"/>
      <c r="T9" s="1"/>
      <c r="U9" s="1"/>
      <c r="V9" s="1"/>
      <c r="W9" s="1"/>
      <c r="X9" s="1"/>
    </row>
    <row r="10" spans="1:24" ht="30" x14ac:dyDescent="0.25">
      <c r="A10" s="230"/>
      <c r="B10" s="230"/>
      <c r="C10" s="103" t="s">
        <v>61</v>
      </c>
      <c r="D10" s="110" t="s">
        <v>7</v>
      </c>
      <c r="E10" s="110" t="s">
        <v>45</v>
      </c>
      <c r="F10" s="110" t="s">
        <v>45</v>
      </c>
      <c r="G10" s="111">
        <v>24.15</v>
      </c>
      <c r="H10" s="109"/>
      <c r="I10" s="244"/>
      <c r="J10" s="1"/>
      <c r="K10" s="1"/>
      <c r="L10" s="1"/>
      <c r="M10" s="1"/>
      <c r="N10" s="2"/>
      <c r="O10" s="1"/>
      <c r="P10" s="1"/>
      <c r="Q10" s="1"/>
      <c r="R10" s="1"/>
      <c r="S10" s="1"/>
      <c r="T10" s="1"/>
      <c r="U10" s="1"/>
      <c r="V10" s="1"/>
      <c r="W10" s="1"/>
      <c r="X10" s="1"/>
    </row>
    <row r="11" spans="1:24" x14ac:dyDescent="0.25">
      <c r="A11" s="230"/>
      <c r="B11" s="230"/>
      <c r="C11" s="103" t="s">
        <v>62</v>
      </c>
      <c r="D11" s="110" t="s">
        <v>7</v>
      </c>
      <c r="E11" s="110" t="s">
        <v>42</v>
      </c>
      <c r="F11" s="110" t="s">
        <v>77</v>
      </c>
      <c r="G11" s="111">
        <v>26.25</v>
      </c>
      <c r="H11" s="109"/>
      <c r="I11" s="244" t="s">
        <v>57</v>
      </c>
      <c r="J11" s="1"/>
      <c r="K11" s="1"/>
      <c r="L11" s="1"/>
      <c r="M11" s="1"/>
      <c r="N11" s="2"/>
      <c r="O11" s="1"/>
      <c r="P11" s="1"/>
      <c r="Q11" s="1"/>
      <c r="R11" s="1"/>
      <c r="S11" s="1"/>
      <c r="T11" s="1"/>
      <c r="U11" s="1"/>
      <c r="V11" s="1"/>
      <c r="W11" s="1"/>
      <c r="X11" s="1"/>
    </row>
    <row r="12" spans="1:24" ht="15.6" customHeight="1" x14ac:dyDescent="0.25">
      <c r="A12" s="230"/>
      <c r="B12" s="230"/>
      <c r="C12" s="103" t="s">
        <v>63</v>
      </c>
      <c r="D12" s="110" t="s">
        <v>7</v>
      </c>
      <c r="E12" s="110" t="s">
        <v>41</v>
      </c>
      <c r="F12" s="110" t="s">
        <v>78</v>
      </c>
      <c r="G12" s="111">
        <v>40.47</v>
      </c>
      <c r="H12" s="109"/>
      <c r="I12" s="244"/>
      <c r="J12" s="1"/>
      <c r="K12" s="1"/>
      <c r="L12" s="1"/>
      <c r="M12" s="1"/>
      <c r="N12" s="2"/>
      <c r="O12" s="1"/>
      <c r="P12" s="1"/>
      <c r="Q12" s="1"/>
      <c r="R12" s="1"/>
      <c r="S12" s="1"/>
      <c r="T12" s="1"/>
      <c r="U12" s="1"/>
      <c r="V12" s="1"/>
      <c r="W12" s="1"/>
      <c r="X12" s="1"/>
    </row>
    <row r="13" spans="1:24" x14ac:dyDescent="0.25">
      <c r="A13" s="230"/>
      <c r="B13" s="230"/>
      <c r="C13" s="103" t="s">
        <v>64</v>
      </c>
      <c r="D13" s="110" t="s">
        <v>7</v>
      </c>
      <c r="E13" s="110" t="s">
        <v>59</v>
      </c>
      <c r="F13" s="110" t="s">
        <v>76</v>
      </c>
      <c r="G13" s="111">
        <v>23.21</v>
      </c>
      <c r="H13" s="109"/>
      <c r="I13" s="244"/>
      <c r="J13" s="1"/>
      <c r="K13" s="1"/>
      <c r="L13" s="1"/>
      <c r="M13" s="1"/>
      <c r="N13" s="2"/>
      <c r="O13" s="3"/>
      <c r="P13" s="1"/>
      <c r="Q13" s="1"/>
      <c r="R13" s="1"/>
      <c r="S13" s="1"/>
      <c r="T13" s="1"/>
      <c r="U13" s="1"/>
      <c r="V13" s="1"/>
      <c r="W13" s="1"/>
      <c r="X13" s="1"/>
    </row>
    <row r="14" spans="1:24" x14ac:dyDescent="0.25">
      <c r="A14" s="230"/>
      <c r="B14" s="230"/>
      <c r="C14" s="103" t="s">
        <v>65</v>
      </c>
      <c r="D14" s="110" t="s">
        <v>53</v>
      </c>
      <c r="E14" s="110" t="s">
        <v>42</v>
      </c>
      <c r="F14" s="110" t="s">
        <v>42</v>
      </c>
      <c r="G14" s="111">
        <v>16.670000000000002</v>
      </c>
      <c r="H14" s="109"/>
      <c r="I14" s="244"/>
      <c r="J14" s="1"/>
      <c r="K14" s="1"/>
      <c r="L14" s="1"/>
      <c r="M14" s="1"/>
      <c r="N14" s="2"/>
      <c r="O14" s="3"/>
      <c r="P14" s="1"/>
      <c r="Q14" s="1"/>
      <c r="R14" s="1"/>
      <c r="S14" s="1"/>
      <c r="T14" s="1"/>
      <c r="U14" s="1"/>
      <c r="V14" s="1"/>
      <c r="W14" s="1"/>
      <c r="X14" s="1"/>
    </row>
    <row r="15" spans="1:24" x14ac:dyDescent="0.25">
      <c r="A15" s="230"/>
      <c r="B15" s="230"/>
      <c r="C15" s="225"/>
      <c r="D15" s="225"/>
      <c r="E15" s="225"/>
      <c r="F15" s="225"/>
      <c r="G15" s="225"/>
      <c r="H15" s="225"/>
      <c r="I15" s="225"/>
      <c r="J15" s="1"/>
      <c r="K15" s="1"/>
      <c r="L15" s="1"/>
      <c r="M15" s="1"/>
      <c r="N15" s="2"/>
      <c r="O15" s="3"/>
      <c r="P15" s="1"/>
      <c r="Q15" s="1"/>
      <c r="R15" s="1"/>
      <c r="S15" s="1"/>
      <c r="T15" s="1"/>
      <c r="U15" s="1"/>
      <c r="V15" s="1"/>
      <c r="W15" s="1"/>
      <c r="X15" s="1"/>
    </row>
    <row r="16" spans="1:24" x14ac:dyDescent="0.25">
      <c r="A16" s="230"/>
      <c r="B16" s="230"/>
      <c r="C16" s="103" t="s">
        <v>4</v>
      </c>
      <c r="D16" s="111">
        <v>75</v>
      </c>
      <c r="E16" s="112" t="s">
        <v>18</v>
      </c>
      <c r="F16" s="186"/>
      <c r="G16" s="187"/>
      <c r="H16" s="187"/>
      <c r="I16" s="188"/>
      <c r="J16" s="1"/>
      <c r="K16" s="1"/>
      <c r="L16" s="1"/>
      <c r="M16" s="1"/>
      <c r="N16" s="2"/>
      <c r="O16" s="1"/>
      <c r="P16" s="1"/>
      <c r="Q16" s="1"/>
      <c r="R16" s="1"/>
      <c r="S16" s="1"/>
      <c r="T16" s="1"/>
      <c r="U16" s="1"/>
      <c r="V16" s="1"/>
      <c r="W16" s="1"/>
      <c r="X16" s="1"/>
    </row>
    <row r="17" spans="1:24" x14ac:dyDescent="0.25">
      <c r="A17" s="230"/>
      <c r="B17" s="230"/>
      <c r="C17" s="103" t="s">
        <v>5</v>
      </c>
      <c r="D17" s="111" t="s">
        <v>6</v>
      </c>
      <c r="E17" s="196"/>
      <c r="F17" s="196"/>
      <c r="G17" s="196"/>
      <c r="H17" s="196"/>
      <c r="I17" s="196"/>
      <c r="J17" s="1"/>
      <c r="K17" s="1"/>
      <c r="L17" s="1"/>
      <c r="M17" s="1"/>
      <c r="N17" s="1"/>
      <c r="O17" s="1"/>
      <c r="P17" s="1"/>
      <c r="Q17" s="1"/>
      <c r="R17" s="1"/>
      <c r="S17" s="1"/>
      <c r="T17" s="1"/>
      <c r="U17" s="1"/>
      <c r="V17" s="1"/>
      <c r="W17" s="1"/>
      <c r="X17" s="1"/>
    </row>
    <row r="18" spans="1:24" x14ac:dyDescent="0.25">
      <c r="A18" s="230"/>
      <c r="B18" s="230"/>
      <c r="C18" s="225"/>
      <c r="D18" s="225"/>
      <c r="E18" s="225"/>
      <c r="F18" s="225"/>
      <c r="G18" s="225"/>
      <c r="H18" s="225"/>
      <c r="I18" s="225"/>
      <c r="J18" s="1"/>
      <c r="K18" s="1"/>
      <c r="L18" s="1"/>
      <c r="M18" s="1"/>
      <c r="N18" s="1"/>
      <c r="O18" s="1"/>
      <c r="P18" s="1"/>
      <c r="Q18" s="1"/>
      <c r="R18" s="1"/>
      <c r="S18" s="1"/>
      <c r="T18" s="1"/>
      <c r="U18" s="1"/>
      <c r="V18" s="1"/>
      <c r="W18" s="1"/>
      <c r="X18" s="1"/>
    </row>
    <row r="19" spans="1:24" x14ac:dyDescent="0.25">
      <c r="A19" s="230"/>
      <c r="B19" s="230"/>
      <c r="C19" s="20" t="s">
        <v>8</v>
      </c>
      <c r="D19" s="192"/>
      <c r="E19" s="192"/>
      <c r="F19" s="192"/>
      <c r="G19" s="192"/>
      <c r="H19" s="192"/>
      <c r="I19" s="192"/>
      <c r="J19" s="1"/>
      <c r="K19" s="1"/>
      <c r="L19" s="1"/>
      <c r="M19" s="1"/>
      <c r="N19" s="1"/>
      <c r="O19" s="1"/>
      <c r="P19" s="1"/>
      <c r="Q19" s="1"/>
      <c r="R19" s="1"/>
      <c r="S19" s="1"/>
      <c r="T19" s="1"/>
      <c r="U19" s="1"/>
      <c r="V19" s="1"/>
      <c r="W19" s="1"/>
      <c r="X19" s="1"/>
    </row>
    <row r="20" spans="1:24" x14ac:dyDescent="0.25">
      <c r="A20" s="230"/>
      <c r="B20" s="230"/>
      <c r="C20" s="103" t="s">
        <v>9</v>
      </c>
      <c r="D20" s="222" t="s">
        <v>66</v>
      </c>
      <c r="E20" s="223"/>
      <c r="F20" s="223"/>
      <c r="G20" s="223"/>
      <c r="H20" s="224"/>
      <c r="I20" s="98" t="s">
        <v>67</v>
      </c>
      <c r="J20" s="1"/>
      <c r="K20" s="1"/>
      <c r="L20" s="1"/>
      <c r="M20" s="1"/>
      <c r="N20" s="1"/>
      <c r="O20" s="1"/>
      <c r="P20" s="1"/>
      <c r="Q20" s="1"/>
      <c r="R20" s="1"/>
      <c r="S20" s="1"/>
      <c r="T20" s="1"/>
      <c r="U20" s="1"/>
      <c r="V20" s="1"/>
      <c r="W20" s="1"/>
      <c r="X20" s="1"/>
    </row>
    <row r="21" spans="1:24" s="14" customFormat="1" x14ac:dyDescent="0.25">
      <c r="A21" s="230"/>
      <c r="B21" s="230"/>
      <c r="C21" s="191"/>
      <c r="D21" s="191"/>
      <c r="E21" s="191"/>
      <c r="F21" s="191"/>
      <c r="G21" s="191"/>
      <c r="H21" s="191"/>
      <c r="I21" s="191"/>
      <c r="J21" s="15"/>
      <c r="K21" s="15"/>
      <c r="L21" s="15"/>
      <c r="M21" s="15"/>
      <c r="N21" s="15"/>
      <c r="O21" s="15"/>
      <c r="P21" s="15"/>
      <c r="Q21" s="15"/>
      <c r="R21" s="15"/>
      <c r="S21" s="15"/>
      <c r="T21" s="15"/>
      <c r="U21" s="15"/>
      <c r="V21" s="15"/>
      <c r="W21" s="15"/>
      <c r="X21" s="15"/>
    </row>
    <row r="22" spans="1:24" x14ac:dyDescent="0.25">
      <c r="A22" s="230"/>
      <c r="B22" s="230"/>
      <c r="C22" s="191" t="s">
        <v>10</v>
      </c>
      <c r="D22" s="192" t="s">
        <v>68</v>
      </c>
      <c r="E22" s="192"/>
      <c r="F22" s="192"/>
      <c r="G22" s="192"/>
      <c r="H22" s="192"/>
      <c r="I22" s="193" t="s">
        <v>69</v>
      </c>
    </row>
    <row r="23" spans="1:24" x14ac:dyDescent="0.25">
      <c r="A23" s="230"/>
      <c r="B23" s="230"/>
      <c r="C23" s="191"/>
      <c r="D23" s="192" t="s">
        <v>70</v>
      </c>
      <c r="E23" s="192"/>
      <c r="F23" s="192"/>
      <c r="G23" s="192"/>
      <c r="H23" s="192"/>
      <c r="I23" s="193"/>
    </row>
    <row r="24" spans="1:24" x14ac:dyDescent="0.25">
      <c r="A24" s="230"/>
      <c r="B24" s="230"/>
      <c r="C24" s="191"/>
      <c r="D24" s="192" t="s">
        <v>71</v>
      </c>
      <c r="E24" s="192"/>
      <c r="F24" s="192"/>
      <c r="G24" s="192"/>
      <c r="H24" s="192"/>
      <c r="I24" s="193"/>
    </row>
    <row r="25" spans="1:24" x14ac:dyDescent="0.25">
      <c r="A25" s="230"/>
      <c r="B25" s="230"/>
      <c r="C25" s="191"/>
      <c r="D25" s="191"/>
      <c r="E25" s="191"/>
      <c r="F25" s="191"/>
      <c r="G25" s="191"/>
      <c r="H25" s="191"/>
      <c r="I25" s="191"/>
    </row>
    <row r="26" spans="1:24" x14ac:dyDescent="0.25">
      <c r="A26" s="230"/>
      <c r="B26" s="230"/>
      <c r="C26" s="191" t="s">
        <v>11</v>
      </c>
      <c r="D26" s="225" t="s">
        <v>72</v>
      </c>
      <c r="E26" s="225"/>
      <c r="F26" s="225"/>
      <c r="G26" s="225"/>
      <c r="H26" s="225"/>
      <c r="I26" s="225"/>
    </row>
    <row r="27" spans="1:24" x14ac:dyDescent="0.25">
      <c r="A27" s="230"/>
      <c r="B27" s="230"/>
      <c r="C27" s="191"/>
      <c r="D27" s="225"/>
      <c r="E27" s="225"/>
      <c r="F27" s="225"/>
      <c r="G27" s="225"/>
      <c r="H27" s="225"/>
      <c r="I27" s="225"/>
    </row>
    <row r="28" spans="1:24" x14ac:dyDescent="0.25">
      <c r="A28" s="230"/>
      <c r="B28" s="230"/>
      <c r="C28" s="191"/>
      <c r="D28" s="225"/>
      <c r="E28" s="225"/>
      <c r="F28" s="225"/>
      <c r="G28" s="225"/>
      <c r="H28" s="225"/>
      <c r="I28" s="225"/>
    </row>
    <row r="29" spans="1:24" x14ac:dyDescent="0.25">
      <c r="A29" s="230"/>
      <c r="B29" s="230"/>
      <c r="C29" s="191"/>
      <c r="D29" s="225"/>
      <c r="E29" s="225"/>
      <c r="F29" s="225"/>
      <c r="G29" s="225"/>
      <c r="H29" s="225"/>
      <c r="I29" s="225"/>
    </row>
    <row r="30" spans="1:24" x14ac:dyDescent="0.25">
      <c r="A30" s="230"/>
      <c r="B30" s="230"/>
      <c r="C30" s="191"/>
      <c r="D30" s="225"/>
      <c r="E30" s="225"/>
      <c r="F30" s="225"/>
      <c r="G30" s="225"/>
      <c r="H30" s="225"/>
      <c r="I30" s="225"/>
    </row>
    <row r="31" spans="1:24" x14ac:dyDescent="0.25">
      <c r="A31" s="230"/>
      <c r="B31" s="230"/>
      <c r="C31" s="191"/>
      <c r="D31" s="225"/>
      <c r="E31" s="225"/>
      <c r="F31" s="225"/>
      <c r="G31" s="225"/>
      <c r="H31" s="225"/>
      <c r="I31" s="225"/>
    </row>
    <row r="32" spans="1:24" x14ac:dyDescent="0.25">
      <c r="A32" s="230"/>
      <c r="B32" s="230"/>
      <c r="C32" s="191"/>
      <c r="D32" s="191"/>
      <c r="E32" s="191"/>
      <c r="F32" s="191"/>
      <c r="G32" s="191"/>
      <c r="H32" s="191"/>
      <c r="I32" s="191"/>
    </row>
    <row r="33" spans="1:24" x14ac:dyDescent="0.25">
      <c r="A33" s="230"/>
      <c r="B33" s="230"/>
      <c r="C33" s="103" t="s">
        <v>12</v>
      </c>
      <c r="D33" s="110" t="s">
        <v>13</v>
      </c>
      <c r="E33" s="192"/>
      <c r="F33" s="192"/>
      <c r="G33" s="192"/>
      <c r="H33" s="192"/>
      <c r="I33" s="192"/>
    </row>
    <row r="34" spans="1:24" x14ac:dyDescent="0.25">
      <c r="A34" s="230"/>
      <c r="B34" s="230"/>
      <c r="C34" s="117" t="s">
        <v>14</v>
      </c>
      <c r="D34" s="118">
        <v>0.22</v>
      </c>
      <c r="E34" s="193" t="s">
        <v>15</v>
      </c>
      <c r="F34" s="193"/>
      <c r="G34" s="193"/>
      <c r="H34" s="193"/>
      <c r="I34" s="193"/>
    </row>
    <row r="35" spans="1:24" ht="15" customHeight="1" x14ac:dyDescent="0.25">
      <c r="A35" s="230"/>
      <c r="B35" s="230"/>
      <c r="C35" s="117" t="s">
        <v>16</v>
      </c>
      <c r="D35" s="12">
        <v>33259</v>
      </c>
      <c r="E35" s="200" t="s">
        <v>340</v>
      </c>
      <c r="F35" s="201"/>
      <c r="G35" s="201"/>
      <c r="H35" s="201"/>
      <c r="I35" s="202"/>
    </row>
    <row r="36" spans="1:24" ht="15" customHeight="1" x14ac:dyDescent="0.25">
      <c r="A36" s="230"/>
      <c r="B36" s="230"/>
      <c r="C36" s="103" t="s">
        <v>17</v>
      </c>
      <c r="D36" s="119">
        <v>88.8</v>
      </c>
      <c r="E36" s="203"/>
      <c r="F36" s="204"/>
      <c r="G36" s="204"/>
      <c r="H36" s="204"/>
      <c r="I36" s="205"/>
    </row>
    <row r="37" spans="1:24" s="14" customFormat="1" x14ac:dyDescent="0.25">
      <c r="A37" s="261"/>
      <c r="B37" s="261"/>
      <c r="C37" s="261"/>
      <c r="D37" s="261"/>
      <c r="E37" s="261"/>
      <c r="F37" s="261"/>
      <c r="G37" s="261"/>
      <c r="H37" s="261"/>
      <c r="I37" s="261"/>
    </row>
    <row r="38" spans="1:24" ht="45" x14ac:dyDescent="0.25">
      <c r="A38" s="108" t="s">
        <v>0</v>
      </c>
      <c r="B38" s="108" t="s">
        <v>1</v>
      </c>
      <c r="C38" s="103" t="s">
        <v>21</v>
      </c>
      <c r="D38" s="4" t="s">
        <v>2</v>
      </c>
      <c r="E38" s="4" t="s">
        <v>23</v>
      </c>
      <c r="F38" s="4" t="s">
        <v>24</v>
      </c>
      <c r="G38" s="113" t="s">
        <v>22</v>
      </c>
      <c r="H38" s="113" t="s">
        <v>46</v>
      </c>
      <c r="I38" s="103" t="s">
        <v>290</v>
      </c>
    </row>
    <row r="39" spans="1:24" ht="15" customHeight="1" x14ac:dyDescent="0.25">
      <c r="A39" s="230" t="s">
        <v>25</v>
      </c>
      <c r="B39" s="230">
        <v>1</v>
      </c>
      <c r="C39" s="103" t="s">
        <v>26</v>
      </c>
      <c r="D39" s="110" t="s">
        <v>7</v>
      </c>
      <c r="E39" s="110" t="s">
        <v>43</v>
      </c>
      <c r="F39" s="110" t="s">
        <v>43</v>
      </c>
      <c r="G39" s="111">
        <v>42.77</v>
      </c>
      <c r="H39" s="111"/>
      <c r="I39" s="244" t="s">
        <v>214</v>
      </c>
      <c r="J39" s="1"/>
    </row>
    <row r="40" spans="1:24" ht="30" x14ac:dyDescent="0.25">
      <c r="A40" s="230"/>
      <c r="B40" s="230"/>
      <c r="C40" s="103" t="s">
        <v>37</v>
      </c>
      <c r="D40" s="110" t="s">
        <v>7</v>
      </c>
      <c r="E40" s="110" t="s">
        <v>44</v>
      </c>
      <c r="F40" s="110" t="s">
        <v>44</v>
      </c>
      <c r="G40" s="111">
        <v>33.26</v>
      </c>
      <c r="H40" s="111"/>
      <c r="I40" s="244"/>
      <c r="J40" s="1"/>
    </row>
    <row r="41" spans="1:24" ht="30" x14ac:dyDescent="0.25">
      <c r="A41" s="230"/>
      <c r="B41" s="230"/>
      <c r="C41" s="103" t="s">
        <v>38</v>
      </c>
      <c r="D41" s="110" t="s">
        <v>7</v>
      </c>
      <c r="E41" s="110" t="s">
        <v>45</v>
      </c>
      <c r="F41" s="110" t="s">
        <v>45</v>
      </c>
      <c r="G41" s="111">
        <v>30.48</v>
      </c>
      <c r="H41" s="111"/>
      <c r="I41" s="244"/>
      <c r="J41" s="1"/>
    </row>
    <row r="42" spans="1:24" ht="15.6" customHeight="1" x14ac:dyDescent="0.25">
      <c r="A42" s="230"/>
      <c r="B42" s="230"/>
      <c r="C42" s="103" t="s">
        <v>39</v>
      </c>
      <c r="D42" s="110" t="s">
        <v>7</v>
      </c>
      <c r="E42" s="110" t="s">
        <v>41</v>
      </c>
      <c r="F42" s="110" t="s">
        <v>41</v>
      </c>
      <c r="G42" s="111">
        <v>18.12</v>
      </c>
      <c r="H42" s="111"/>
      <c r="I42" s="244" t="s">
        <v>215</v>
      </c>
      <c r="J42" s="15"/>
    </row>
    <row r="43" spans="1:24" x14ac:dyDescent="0.25">
      <c r="A43" s="230"/>
      <c r="B43" s="230"/>
      <c r="C43" s="103" t="s">
        <v>40</v>
      </c>
      <c r="D43" s="110" t="s">
        <v>7</v>
      </c>
      <c r="E43" s="110" t="s">
        <v>42</v>
      </c>
      <c r="F43" s="110" t="s">
        <v>42</v>
      </c>
      <c r="G43" s="111">
        <v>18.55</v>
      </c>
      <c r="H43" s="111"/>
      <c r="I43" s="244"/>
      <c r="J43" s="1"/>
    </row>
    <row r="44" spans="1:24" x14ac:dyDescent="0.25">
      <c r="A44" s="230"/>
      <c r="B44" s="230"/>
      <c r="C44" s="225"/>
      <c r="D44" s="225"/>
      <c r="E44" s="225"/>
      <c r="F44" s="225"/>
      <c r="G44" s="225"/>
      <c r="H44" s="225"/>
      <c r="I44" s="225"/>
      <c r="J44" s="1"/>
    </row>
    <row r="45" spans="1:24" s="127" customFormat="1" x14ac:dyDescent="0.25">
      <c r="A45" s="230"/>
      <c r="B45" s="230"/>
      <c r="C45" s="103" t="s">
        <v>4</v>
      </c>
      <c r="D45" s="111">
        <v>75</v>
      </c>
      <c r="E45" s="112" t="s">
        <v>18</v>
      </c>
      <c r="F45" s="186"/>
      <c r="G45" s="187"/>
      <c r="H45" s="187"/>
      <c r="I45" s="188"/>
      <c r="J45" s="15"/>
      <c r="K45" s="15"/>
      <c r="L45" s="15"/>
      <c r="M45" s="15"/>
      <c r="N45" s="2"/>
      <c r="O45" s="15"/>
      <c r="P45" s="15"/>
      <c r="Q45" s="15"/>
      <c r="R45" s="15"/>
      <c r="S45" s="15"/>
      <c r="T45" s="15"/>
      <c r="U45" s="15"/>
      <c r="V45" s="15"/>
      <c r="W45" s="15"/>
      <c r="X45" s="15"/>
    </row>
    <row r="46" spans="1:24" x14ac:dyDescent="0.25">
      <c r="A46" s="230"/>
      <c r="B46" s="230"/>
      <c r="C46" s="103" t="s">
        <v>5</v>
      </c>
      <c r="D46" s="111" t="s">
        <v>6</v>
      </c>
      <c r="E46" s="196"/>
      <c r="F46" s="196"/>
      <c r="G46" s="196"/>
      <c r="H46" s="196"/>
      <c r="I46" s="196"/>
      <c r="J46" s="1"/>
    </row>
    <row r="47" spans="1:24" x14ac:dyDescent="0.25">
      <c r="A47" s="230"/>
      <c r="B47" s="230"/>
      <c r="C47" s="225"/>
      <c r="D47" s="225"/>
      <c r="E47" s="225"/>
      <c r="F47" s="225"/>
      <c r="G47" s="225"/>
      <c r="H47" s="225"/>
      <c r="I47" s="225"/>
      <c r="J47" s="1"/>
    </row>
    <row r="48" spans="1:24" x14ac:dyDescent="0.25">
      <c r="A48" s="230"/>
      <c r="B48" s="230"/>
      <c r="C48" s="20" t="s">
        <v>8</v>
      </c>
      <c r="D48" s="196"/>
      <c r="E48" s="196"/>
      <c r="F48" s="196"/>
      <c r="G48" s="196"/>
      <c r="H48" s="196"/>
      <c r="I48" s="196"/>
      <c r="J48" s="1"/>
    </row>
    <row r="49" spans="1:10" x14ac:dyDescent="0.25">
      <c r="A49" s="230"/>
      <c r="B49" s="230"/>
      <c r="C49" s="103" t="s">
        <v>9</v>
      </c>
      <c r="D49" s="222" t="s">
        <v>27</v>
      </c>
      <c r="E49" s="223"/>
      <c r="F49" s="223"/>
      <c r="G49" s="223"/>
      <c r="H49" s="224"/>
      <c r="I49" s="98"/>
      <c r="J49" s="1"/>
    </row>
    <row r="50" spans="1:10" s="14" customFormat="1" x14ac:dyDescent="0.25">
      <c r="A50" s="230"/>
      <c r="B50" s="230"/>
      <c r="C50" s="191"/>
      <c r="D50" s="191"/>
      <c r="E50" s="191"/>
      <c r="F50" s="191"/>
      <c r="G50" s="191"/>
      <c r="H50" s="191"/>
      <c r="I50" s="191"/>
      <c r="J50" s="15"/>
    </row>
    <row r="51" spans="1:10" x14ac:dyDescent="0.25">
      <c r="A51" s="230"/>
      <c r="B51" s="230"/>
      <c r="C51" s="191" t="s">
        <v>10</v>
      </c>
      <c r="D51" s="192" t="s">
        <v>28</v>
      </c>
      <c r="E51" s="192"/>
      <c r="F51" s="192"/>
      <c r="G51" s="192"/>
      <c r="H51" s="192"/>
      <c r="I51" s="193" t="s">
        <v>19</v>
      </c>
      <c r="J51" s="1"/>
    </row>
    <row r="52" spans="1:10" x14ac:dyDescent="0.25">
      <c r="A52" s="230"/>
      <c r="B52" s="230"/>
      <c r="C52" s="191"/>
      <c r="D52" s="192" t="s">
        <v>29</v>
      </c>
      <c r="E52" s="192"/>
      <c r="F52" s="192"/>
      <c r="G52" s="192"/>
      <c r="H52" s="192"/>
      <c r="I52" s="193"/>
      <c r="J52" s="1"/>
    </row>
    <row r="53" spans="1:10" x14ac:dyDescent="0.25">
      <c r="A53" s="230"/>
      <c r="B53" s="230"/>
      <c r="C53" s="191"/>
      <c r="D53" s="192" t="s">
        <v>30</v>
      </c>
      <c r="E53" s="192"/>
      <c r="F53" s="192"/>
      <c r="G53" s="192"/>
      <c r="H53" s="192"/>
      <c r="I53" s="193"/>
      <c r="J53" s="1"/>
    </row>
    <row r="54" spans="1:10" x14ac:dyDescent="0.25">
      <c r="A54" s="230"/>
      <c r="B54" s="230"/>
      <c r="C54" s="191"/>
      <c r="D54" s="192" t="s">
        <v>31</v>
      </c>
      <c r="E54" s="192"/>
      <c r="F54" s="192"/>
      <c r="G54" s="192"/>
      <c r="H54" s="192"/>
      <c r="I54" s="193"/>
      <c r="J54" s="1"/>
    </row>
    <row r="55" spans="1:10" x14ac:dyDescent="0.25">
      <c r="A55" s="230"/>
      <c r="B55" s="230"/>
      <c r="C55" s="191"/>
      <c r="D55" s="192" t="s">
        <v>32</v>
      </c>
      <c r="E55" s="192"/>
      <c r="F55" s="192"/>
      <c r="G55" s="192"/>
      <c r="H55" s="192"/>
      <c r="I55" s="193"/>
      <c r="J55" s="1"/>
    </row>
    <row r="56" spans="1:10" x14ac:dyDescent="0.25">
      <c r="A56" s="230"/>
      <c r="B56" s="230"/>
      <c r="C56" s="191"/>
      <c r="D56" s="191"/>
      <c r="E56" s="191"/>
      <c r="F56" s="191"/>
      <c r="G56" s="191"/>
      <c r="H56" s="191"/>
      <c r="I56" s="191"/>
    </row>
    <row r="57" spans="1:10" x14ac:dyDescent="0.25">
      <c r="A57" s="230"/>
      <c r="B57" s="230"/>
      <c r="C57" s="103" t="s">
        <v>33</v>
      </c>
      <c r="D57" s="229" t="s">
        <v>34</v>
      </c>
      <c r="E57" s="229"/>
      <c r="F57" s="229"/>
      <c r="G57" s="229"/>
      <c r="H57" s="229"/>
      <c r="I57" s="229"/>
    </row>
    <row r="58" spans="1:10" x14ac:dyDescent="0.25">
      <c r="A58" s="230"/>
      <c r="B58" s="230"/>
      <c r="C58" s="191"/>
      <c r="D58" s="191"/>
      <c r="E58" s="191"/>
      <c r="F58" s="191"/>
      <c r="G58" s="191"/>
      <c r="H58" s="191"/>
      <c r="I58" s="191"/>
    </row>
    <row r="59" spans="1:10" x14ac:dyDescent="0.25">
      <c r="A59" s="230"/>
      <c r="B59" s="230"/>
      <c r="C59" s="103" t="s">
        <v>35</v>
      </c>
      <c r="D59" s="229" t="s">
        <v>36</v>
      </c>
      <c r="E59" s="229"/>
      <c r="F59" s="229"/>
      <c r="G59" s="229"/>
      <c r="H59" s="229"/>
      <c r="I59" s="229"/>
    </row>
    <row r="60" spans="1:10" x14ac:dyDescent="0.25">
      <c r="A60" s="230"/>
      <c r="B60" s="230"/>
      <c r="C60" s="191"/>
      <c r="D60" s="191"/>
      <c r="E60" s="191"/>
      <c r="F60" s="191"/>
      <c r="G60" s="191"/>
      <c r="H60" s="191"/>
      <c r="I60" s="191"/>
    </row>
    <row r="61" spans="1:10" x14ac:dyDescent="0.25">
      <c r="A61" s="230"/>
      <c r="B61" s="230"/>
      <c r="C61" s="191" t="s">
        <v>11</v>
      </c>
      <c r="D61" s="221" t="s">
        <v>363</v>
      </c>
      <c r="E61" s="221"/>
      <c r="F61" s="221"/>
      <c r="G61" s="221"/>
      <c r="H61" s="221"/>
      <c r="I61" s="221"/>
    </row>
    <row r="62" spans="1:10" x14ac:dyDescent="0.25">
      <c r="A62" s="230"/>
      <c r="B62" s="230"/>
      <c r="C62" s="191"/>
      <c r="D62" s="221"/>
      <c r="E62" s="221"/>
      <c r="F62" s="221"/>
      <c r="G62" s="221"/>
      <c r="H62" s="221"/>
      <c r="I62" s="221"/>
    </row>
    <row r="63" spans="1:10" x14ac:dyDescent="0.25">
      <c r="A63" s="230"/>
      <c r="B63" s="230"/>
      <c r="C63" s="191"/>
      <c r="D63" s="221"/>
      <c r="E63" s="221"/>
      <c r="F63" s="221"/>
      <c r="G63" s="221"/>
      <c r="H63" s="221"/>
      <c r="I63" s="221"/>
    </row>
    <row r="64" spans="1:10" x14ac:dyDescent="0.25">
      <c r="A64" s="230"/>
      <c r="B64" s="230"/>
      <c r="C64" s="191"/>
      <c r="D64" s="191"/>
      <c r="E64" s="191"/>
      <c r="F64" s="191"/>
      <c r="G64" s="191"/>
      <c r="H64" s="191"/>
      <c r="I64" s="191"/>
    </row>
    <row r="65" spans="1:24" x14ac:dyDescent="0.25">
      <c r="A65" s="230"/>
      <c r="B65" s="230"/>
      <c r="C65" s="103" t="s">
        <v>12</v>
      </c>
      <c r="D65" s="110" t="s">
        <v>13</v>
      </c>
      <c r="E65" s="192"/>
      <c r="F65" s="192"/>
      <c r="G65" s="192"/>
      <c r="H65" s="192"/>
      <c r="I65" s="192"/>
    </row>
    <row r="66" spans="1:24" x14ac:dyDescent="0.25">
      <c r="A66" s="230"/>
      <c r="B66" s="230"/>
      <c r="C66" s="117" t="s">
        <v>14</v>
      </c>
      <c r="D66" s="118">
        <v>0.41</v>
      </c>
      <c r="E66" s="193" t="s">
        <v>15</v>
      </c>
      <c r="F66" s="193"/>
      <c r="G66" s="193"/>
      <c r="H66" s="193"/>
      <c r="I66" s="193"/>
    </row>
    <row r="67" spans="1:24" ht="15" customHeight="1" x14ac:dyDescent="0.25">
      <c r="A67" s="230"/>
      <c r="B67" s="230"/>
      <c r="C67" s="117" t="s">
        <v>16</v>
      </c>
      <c r="D67" s="12">
        <v>61286</v>
      </c>
      <c r="E67" s="200" t="s">
        <v>341</v>
      </c>
      <c r="F67" s="201"/>
      <c r="G67" s="201"/>
      <c r="H67" s="201"/>
      <c r="I67" s="202"/>
    </row>
    <row r="68" spans="1:24" ht="15" customHeight="1" x14ac:dyDescent="0.25">
      <c r="A68" s="230"/>
      <c r="B68" s="230"/>
      <c r="C68" s="103" t="s">
        <v>17</v>
      </c>
      <c r="D68" s="119">
        <v>99.5</v>
      </c>
      <c r="E68" s="203"/>
      <c r="F68" s="204"/>
      <c r="G68" s="204"/>
      <c r="H68" s="204"/>
      <c r="I68" s="205"/>
    </row>
    <row r="69" spans="1:24" s="14" customFormat="1" x14ac:dyDescent="0.25">
      <c r="A69" s="261"/>
      <c r="B69" s="261"/>
      <c r="C69" s="261"/>
      <c r="D69" s="261"/>
      <c r="E69" s="261"/>
      <c r="F69" s="261"/>
      <c r="G69" s="261"/>
      <c r="H69" s="261"/>
      <c r="I69" s="261"/>
    </row>
    <row r="70" spans="1:24" ht="45" x14ac:dyDescent="0.25">
      <c r="A70" s="102" t="s">
        <v>0</v>
      </c>
      <c r="B70" s="102" t="s">
        <v>1</v>
      </c>
      <c r="C70" s="103" t="s">
        <v>21</v>
      </c>
      <c r="D70" s="4" t="s">
        <v>2</v>
      </c>
      <c r="E70" s="4" t="s">
        <v>23</v>
      </c>
      <c r="F70" s="4" t="s">
        <v>24</v>
      </c>
      <c r="G70" s="113" t="s">
        <v>22</v>
      </c>
      <c r="H70" s="113" t="s">
        <v>46</v>
      </c>
      <c r="I70" s="103" t="s">
        <v>290</v>
      </c>
    </row>
    <row r="71" spans="1:24" x14ac:dyDescent="0.25">
      <c r="A71" s="228" t="s">
        <v>79</v>
      </c>
      <c r="B71" s="228">
        <v>1</v>
      </c>
      <c r="C71" s="103" t="s">
        <v>48</v>
      </c>
      <c r="D71" s="110" t="s">
        <v>7</v>
      </c>
      <c r="E71" s="110" t="s">
        <v>42</v>
      </c>
      <c r="F71" s="110" t="s">
        <v>80</v>
      </c>
      <c r="G71" s="111">
        <v>25.5</v>
      </c>
      <c r="H71" s="109"/>
      <c r="I71" s="244" t="s">
        <v>81</v>
      </c>
    </row>
    <row r="72" spans="1:24" ht="15.6" customHeight="1" x14ac:dyDescent="0.25">
      <c r="A72" s="228"/>
      <c r="B72" s="228"/>
      <c r="C72" s="103" t="s">
        <v>39</v>
      </c>
      <c r="D72" s="110" t="s">
        <v>7</v>
      </c>
      <c r="E72" s="110" t="s">
        <v>97</v>
      </c>
      <c r="F72" s="110"/>
      <c r="G72" s="111">
        <v>19</v>
      </c>
      <c r="H72" s="109"/>
      <c r="I72" s="244"/>
    </row>
    <row r="73" spans="1:24" x14ac:dyDescent="0.25">
      <c r="A73" s="228"/>
      <c r="B73" s="228"/>
      <c r="C73" s="103" t="s">
        <v>82</v>
      </c>
      <c r="D73" s="110" t="s">
        <v>7</v>
      </c>
      <c r="E73" s="110" t="s">
        <v>83</v>
      </c>
      <c r="F73" s="110" t="s">
        <v>78</v>
      </c>
      <c r="G73" s="111">
        <v>20.5</v>
      </c>
      <c r="H73" s="109"/>
      <c r="I73" s="244"/>
    </row>
    <row r="74" spans="1:24" x14ac:dyDescent="0.25">
      <c r="A74" s="228"/>
      <c r="B74" s="228"/>
      <c r="C74" s="103" t="s">
        <v>58</v>
      </c>
      <c r="D74" s="110" t="s">
        <v>84</v>
      </c>
      <c r="E74" s="110" t="s">
        <v>85</v>
      </c>
      <c r="F74" s="110"/>
      <c r="G74" s="111">
        <v>25</v>
      </c>
      <c r="H74" s="109"/>
      <c r="I74" s="244"/>
    </row>
    <row r="75" spans="1:24" x14ac:dyDescent="0.25">
      <c r="A75" s="228"/>
      <c r="B75" s="228"/>
      <c r="C75" s="225"/>
      <c r="D75" s="225"/>
      <c r="E75" s="225"/>
      <c r="F75" s="225"/>
      <c r="G75" s="225"/>
      <c r="H75" s="225"/>
      <c r="I75" s="225"/>
    </row>
    <row r="76" spans="1:24" s="127" customFormat="1" x14ac:dyDescent="0.25">
      <c r="A76" s="228"/>
      <c r="B76" s="228"/>
      <c r="C76" s="103" t="s">
        <v>4</v>
      </c>
      <c r="D76" s="111">
        <v>75</v>
      </c>
      <c r="E76" s="112" t="s">
        <v>18</v>
      </c>
      <c r="F76" s="186"/>
      <c r="G76" s="187"/>
      <c r="H76" s="187"/>
      <c r="I76" s="188"/>
      <c r="J76" s="15"/>
      <c r="K76" s="15"/>
      <c r="L76" s="15"/>
      <c r="M76" s="15"/>
      <c r="N76" s="2"/>
      <c r="O76" s="15"/>
      <c r="P76" s="15"/>
      <c r="Q76" s="15"/>
      <c r="R76" s="15"/>
      <c r="S76" s="15"/>
      <c r="T76" s="15"/>
      <c r="U76" s="15"/>
      <c r="V76" s="15"/>
      <c r="W76" s="15"/>
      <c r="X76" s="15"/>
    </row>
    <row r="77" spans="1:24" x14ac:dyDescent="0.25">
      <c r="A77" s="228"/>
      <c r="B77" s="228"/>
      <c r="C77" s="103" t="s">
        <v>5</v>
      </c>
      <c r="D77" s="111" t="s">
        <v>6</v>
      </c>
      <c r="E77" s="196"/>
      <c r="F77" s="196"/>
      <c r="G77" s="196"/>
      <c r="H77" s="196"/>
      <c r="I77" s="196"/>
    </row>
    <row r="78" spans="1:24" x14ac:dyDescent="0.25">
      <c r="A78" s="228"/>
      <c r="B78" s="228"/>
      <c r="C78" s="225"/>
      <c r="D78" s="225"/>
      <c r="E78" s="225"/>
      <c r="F78" s="225"/>
      <c r="G78" s="225"/>
      <c r="H78" s="225"/>
      <c r="I78" s="225"/>
    </row>
    <row r="79" spans="1:24" x14ac:dyDescent="0.25">
      <c r="A79" s="228"/>
      <c r="B79" s="228"/>
      <c r="C79" s="20" t="s">
        <v>8</v>
      </c>
      <c r="D79" s="192"/>
      <c r="E79" s="192"/>
      <c r="F79" s="192"/>
      <c r="G79" s="192"/>
      <c r="H79" s="192"/>
      <c r="I79" s="192"/>
    </row>
    <row r="80" spans="1:24" x14ac:dyDescent="0.25">
      <c r="A80" s="228"/>
      <c r="B80" s="228"/>
      <c r="C80" s="191" t="s">
        <v>92</v>
      </c>
      <c r="D80" s="192" t="s">
        <v>86</v>
      </c>
      <c r="E80" s="192"/>
      <c r="F80" s="192"/>
      <c r="G80" s="192"/>
      <c r="H80" s="192"/>
      <c r="I80" s="193" t="s">
        <v>96</v>
      </c>
    </row>
    <row r="81" spans="1:9" x14ac:dyDescent="0.25">
      <c r="A81" s="228"/>
      <c r="B81" s="228"/>
      <c r="C81" s="191"/>
      <c r="D81" s="192" t="s">
        <v>87</v>
      </c>
      <c r="E81" s="192"/>
      <c r="F81" s="192"/>
      <c r="G81" s="192"/>
      <c r="H81" s="192"/>
      <c r="I81" s="193"/>
    </row>
    <row r="82" spans="1:9" x14ac:dyDescent="0.25">
      <c r="A82" s="228"/>
      <c r="B82" s="228"/>
      <c r="C82" s="191"/>
      <c r="D82" s="192" t="s">
        <v>88</v>
      </c>
      <c r="E82" s="192"/>
      <c r="F82" s="192"/>
      <c r="G82" s="192"/>
      <c r="H82" s="192"/>
      <c r="I82" s="193"/>
    </row>
    <row r="83" spans="1:9" x14ac:dyDescent="0.25">
      <c r="A83" s="228"/>
      <c r="B83" s="228"/>
      <c r="C83" s="191"/>
      <c r="D83" s="192" t="s">
        <v>89</v>
      </c>
      <c r="E83" s="192"/>
      <c r="F83" s="192"/>
      <c r="G83" s="192"/>
      <c r="H83" s="192"/>
      <c r="I83" s="193"/>
    </row>
    <row r="84" spans="1:9" x14ac:dyDescent="0.25">
      <c r="A84" s="228"/>
      <c r="B84" s="228"/>
      <c r="C84" s="191"/>
      <c r="D84" s="192" t="s">
        <v>90</v>
      </c>
      <c r="E84" s="192"/>
      <c r="F84" s="192"/>
      <c r="G84" s="192"/>
      <c r="H84" s="192"/>
      <c r="I84" s="193"/>
    </row>
    <row r="85" spans="1:9" x14ac:dyDescent="0.25">
      <c r="A85" s="228"/>
      <c r="B85" s="228"/>
      <c r="C85" s="191"/>
      <c r="D85" s="192" t="s">
        <v>91</v>
      </c>
      <c r="E85" s="192"/>
      <c r="F85" s="192"/>
      <c r="G85" s="192"/>
      <c r="H85" s="192"/>
      <c r="I85" s="193"/>
    </row>
    <row r="86" spans="1:9" x14ac:dyDescent="0.25">
      <c r="A86" s="228"/>
      <c r="B86" s="228"/>
      <c r="C86" s="191"/>
      <c r="D86" s="191"/>
      <c r="E86" s="191"/>
      <c r="F86" s="191"/>
      <c r="G86" s="191"/>
      <c r="H86" s="191"/>
      <c r="I86" s="191"/>
    </row>
    <row r="87" spans="1:9" x14ac:dyDescent="0.25">
      <c r="A87" s="228"/>
      <c r="B87" s="228"/>
      <c r="C87" s="191" t="s">
        <v>10</v>
      </c>
      <c r="D87" s="192" t="s">
        <v>86</v>
      </c>
      <c r="E87" s="192"/>
      <c r="F87" s="192"/>
      <c r="G87" s="192"/>
      <c r="H87" s="192"/>
      <c r="I87" s="193" t="s">
        <v>95</v>
      </c>
    </row>
    <row r="88" spans="1:9" x14ac:dyDescent="0.25">
      <c r="A88" s="228"/>
      <c r="B88" s="228"/>
      <c r="C88" s="191"/>
      <c r="D88" s="192" t="s">
        <v>87</v>
      </c>
      <c r="E88" s="192"/>
      <c r="F88" s="192"/>
      <c r="G88" s="192"/>
      <c r="H88" s="192"/>
      <c r="I88" s="193"/>
    </row>
    <row r="89" spans="1:9" x14ac:dyDescent="0.25">
      <c r="A89" s="228"/>
      <c r="B89" s="228"/>
      <c r="C89" s="191"/>
      <c r="D89" s="192" t="s">
        <v>88</v>
      </c>
      <c r="E89" s="192"/>
      <c r="F89" s="192"/>
      <c r="G89" s="192"/>
      <c r="H89" s="192"/>
      <c r="I89" s="193"/>
    </row>
    <row r="90" spans="1:9" x14ac:dyDescent="0.25">
      <c r="A90" s="228"/>
      <c r="B90" s="228"/>
      <c r="C90" s="191"/>
      <c r="D90" s="192" t="s">
        <v>89</v>
      </c>
      <c r="E90" s="192"/>
      <c r="F90" s="192"/>
      <c r="G90" s="192"/>
      <c r="H90" s="192"/>
      <c r="I90" s="193"/>
    </row>
    <row r="91" spans="1:9" x14ac:dyDescent="0.25">
      <c r="A91" s="228"/>
      <c r="B91" s="228"/>
      <c r="C91" s="191"/>
      <c r="D91" s="192" t="s">
        <v>90</v>
      </c>
      <c r="E91" s="192"/>
      <c r="F91" s="192"/>
      <c r="G91" s="192"/>
      <c r="H91" s="192"/>
      <c r="I91" s="193"/>
    </row>
    <row r="92" spans="1:9" x14ac:dyDescent="0.25">
      <c r="A92" s="228"/>
      <c r="B92" s="228"/>
      <c r="C92" s="191"/>
      <c r="D92" s="192" t="s">
        <v>91</v>
      </c>
      <c r="E92" s="192"/>
      <c r="F92" s="192"/>
      <c r="G92" s="192"/>
      <c r="H92" s="192"/>
      <c r="I92" s="193"/>
    </row>
    <row r="93" spans="1:9" x14ac:dyDescent="0.25">
      <c r="A93" s="228"/>
      <c r="B93" s="228"/>
      <c r="C93" s="191"/>
      <c r="D93" s="191"/>
      <c r="E93" s="191"/>
      <c r="F93" s="191"/>
      <c r="G93" s="191"/>
      <c r="H93" s="191"/>
      <c r="I93" s="191"/>
    </row>
    <row r="94" spans="1:9" ht="15" customHeight="1" x14ac:dyDescent="0.25">
      <c r="A94" s="228"/>
      <c r="B94" s="228"/>
      <c r="C94" s="191" t="s">
        <v>11</v>
      </c>
      <c r="D94" s="221" t="s">
        <v>93</v>
      </c>
      <c r="E94" s="221"/>
      <c r="F94" s="221"/>
      <c r="G94" s="221"/>
      <c r="H94" s="221"/>
      <c r="I94" s="221"/>
    </row>
    <row r="95" spans="1:9" ht="15" customHeight="1" x14ac:dyDescent="0.25">
      <c r="A95" s="228"/>
      <c r="B95" s="228"/>
      <c r="C95" s="191"/>
      <c r="D95" s="221"/>
      <c r="E95" s="221"/>
      <c r="F95" s="221"/>
      <c r="G95" s="221"/>
      <c r="H95" s="221"/>
      <c r="I95" s="221"/>
    </row>
    <row r="96" spans="1:9" ht="15" customHeight="1" x14ac:dyDescent="0.25">
      <c r="A96" s="228"/>
      <c r="B96" s="228"/>
      <c r="C96" s="191"/>
      <c r="D96" s="221"/>
      <c r="E96" s="221"/>
      <c r="F96" s="221"/>
      <c r="G96" s="221"/>
      <c r="H96" s="221"/>
      <c r="I96" s="221"/>
    </row>
    <row r="97" spans="1:9" ht="15" customHeight="1" x14ac:dyDescent="0.25">
      <c r="A97" s="228"/>
      <c r="B97" s="228"/>
      <c r="C97" s="191"/>
      <c r="D97" s="221"/>
      <c r="E97" s="221"/>
      <c r="F97" s="221"/>
      <c r="G97" s="221"/>
      <c r="H97" s="221"/>
      <c r="I97" s="221"/>
    </row>
    <row r="98" spans="1:9" ht="15" customHeight="1" x14ac:dyDescent="0.25">
      <c r="A98" s="228"/>
      <c r="B98" s="228"/>
      <c r="C98" s="191"/>
      <c r="D98" s="221"/>
      <c r="E98" s="221"/>
      <c r="F98" s="221"/>
      <c r="G98" s="221"/>
      <c r="H98" s="221"/>
      <c r="I98" s="221"/>
    </row>
    <row r="99" spans="1:9" x14ac:dyDescent="0.25">
      <c r="A99" s="228"/>
      <c r="B99" s="228"/>
      <c r="C99" s="191"/>
      <c r="D99" s="191"/>
      <c r="E99" s="191"/>
      <c r="F99" s="191"/>
      <c r="G99" s="191"/>
      <c r="H99" s="191"/>
      <c r="I99" s="191"/>
    </row>
    <row r="100" spans="1:9" x14ac:dyDescent="0.25">
      <c r="A100" s="228"/>
      <c r="B100" s="228"/>
      <c r="C100" s="103" t="s">
        <v>12</v>
      </c>
      <c r="D100" s="110" t="s">
        <v>94</v>
      </c>
      <c r="E100" s="192"/>
      <c r="F100" s="192"/>
      <c r="G100" s="192"/>
      <c r="H100" s="192"/>
      <c r="I100" s="192"/>
    </row>
    <row r="101" spans="1:9" x14ac:dyDescent="0.25">
      <c r="A101" s="228"/>
      <c r="B101" s="228"/>
      <c r="C101" s="117" t="s">
        <v>14</v>
      </c>
      <c r="D101" s="118">
        <v>0.08</v>
      </c>
      <c r="E101" s="193" t="s">
        <v>15</v>
      </c>
      <c r="F101" s="193"/>
      <c r="G101" s="193"/>
      <c r="H101" s="193"/>
      <c r="I101" s="193"/>
    </row>
    <row r="102" spans="1:9" ht="15" customHeight="1" x14ac:dyDescent="0.25">
      <c r="A102" s="228"/>
      <c r="B102" s="228"/>
      <c r="C102" s="117" t="s">
        <v>16</v>
      </c>
      <c r="D102" s="12">
        <v>31704</v>
      </c>
      <c r="E102" s="200" t="s">
        <v>342</v>
      </c>
      <c r="F102" s="201"/>
      <c r="G102" s="201"/>
      <c r="H102" s="202"/>
      <c r="I102" s="189" t="s">
        <v>98</v>
      </c>
    </row>
    <row r="103" spans="1:9" ht="15" customHeight="1" x14ac:dyDescent="0.25">
      <c r="A103" s="228"/>
      <c r="B103" s="228"/>
      <c r="C103" s="103" t="s">
        <v>17</v>
      </c>
      <c r="D103" s="119">
        <v>87.6</v>
      </c>
      <c r="E103" s="203"/>
      <c r="F103" s="204"/>
      <c r="G103" s="204"/>
      <c r="H103" s="205"/>
      <c r="I103" s="190"/>
    </row>
    <row r="104" spans="1:9" ht="15.6" customHeight="1" x14ac:dyDescent="0.25">
      <c r="A104" s="263"/>
      <c r="B104" s="263"/>
      <c r="C104" s="263"/>
      <c r="D104" s="263"/>
      <c r="E104" s="263"/>
      <c r="F104" s="263"/>
      <c r="G104" s="263"/>
      <c r="H104" s="263"/>
      <c r="I104" s="263"/>
    </row>
    <row r="105" spans="1:9" ht="45" x14ac:dyDescent="0.25">
      <c r="A105" s="108" t="s">
        <v>0</v>
      </c>
      <c r="B105" s="108" t="s">
        <v>1</v>
      </c>
      <c r="C105" s="103" t="s">
        <v>21</v>
      </c>
      <c r="D105" s="4" t="s">
        <v>2</v>
      </c>
      <c r="E105" s="4" t="s">
        <v>23</v>
      </c>
      <c r="F105" s="4" t="s">
        <v>24</v>
      </c>
      <c r="G105" s="113" t="s">
        <v>22</v>
      </c>
      <c r="H105" s="113" t="s">
        <v>46</v>
      </c>
      <c r="I105" s="103" t="s">
        <v>3</v>
      </c>
    </row>
    <row r="106" spans="1:9" ht="14.45" customHeight="1" x14ac:dyDescent="0.25">
      <c r="A106" s="45" t="s">
        <v>99</v>
      </c>
      <c r="B106" s="45">
        <v>1</v>
      </c>
      <c r="C106" s="46" t="s">
        <v>100</v>
      </c>
      <c r="D106" s="105"/>
      <c r="E106" s="105"/>
      <c r="F106" s="105"/>
      <c r="G106" s="105"/>
      <c r="H106" s="105"/>
      <c r="I106" s="100"/>
    </row>
    <row r="107" spans="1:9" s="14" customFormat="1" ht="15.6" customHeight="1" x14ac:dyDescent="0.25">
      <c r="A107" s="262"/>
      <c r="B107" s="262"/>
      <c r="C107" s="262"/>
      <c r="D107" s="262"/>
      <c r="E107" s="262"/>
      <c r="F107" s="262"/>
      <c r="G107" s="262"/>
      <c r="H107" s="262"/>
      <c r="I107" s="262"/>
    </row>
    <row r="108" spans="1:9" ht="45" x14ac:dyDescent="0.25">
      <c r="A108" s="102" t="s">
        <v>0</v>
      </c>
      <c r="B108" s="102" t="s">
        <v>1</v>
      </c>
      <c r="C108" s="103" t="s">
        <v>21</v>
      </c>
      <c r="D108" s="4" t="s">
        <v>2</v>
      </c>
      <c r="E108" s="4" t="s">
        <v>23</v>
      </c>
      <c r="F108" s="4" t="s">
        <v>24</v>
      </c>
      <c r="G108" s="113" t="s">
        <v>22</v>
      </c>
      <c r="H108" s="113" t="s">
        <v>46</v>
      </c>
      <c r="I108" s="103" t="s">
        <v>290</v>
      </c>
    </row>
    <row r="109" spans="1:9" x14ac:dyDescent="0.25">
      <c r="A109" s="228" t="s">
        <v>101</v>
      </c>
      <c r="B109" s="228">
        <v>1</v>
      </c>
      <c r="C109" s="103" t="s">
        <v>26</v>
      </c>
      <c r="D109" s="110" t="s">
        <v>7</v>
      </c>
      <c r="E109" s="110">
        <v>43</v>
      </c>
      <c r="F109" s="110">
        <v>43</v>
      </c>
      <c r="G109" s="111">
        <v>39.1</v>
      </c>
      <c r="H109" s="109" t="s">
        <v>102</v>
      </c>
      <c r="I109" s="244" t="s">
        <v>111</v>
      </c>
    </row>
    <row r="110" spans="1:9" ht="15" customHeight="1" x14ac:dyDescent="0.25">
      <c r="A110" s="228"/>
      <c r="B110" s="228"/>
      <c r="C110" s="103" t="s">
        <v>103</v>
      </c>
      <c r="D110" s="110" t="s">
        <v>7</v>
      </c>
      <c r="E110" s="110" t="s">
        <v>104</v>
      </c>
      <c r="F110" s="110">
        <v>4</v>
      </c>
      <c r="G110" s="111">
        <v>25.63</v>
      </c>
      <c r="H110" s="109" t="s">
        <v>102</v>
      </c>
      <c r="I110" s="244"/>
    </row>
    <row r="111" spans="1:9" x14ac:dyDescent="0.25">
      <c r="A111" s="228"/>
      <c r="B111" s="228"/>
      <c r="C111" s="103" t="s">
        <v>105</v>
      </c>
      <c r="D111" s="110" t="s">
        <v>7</v>
      </c>
      <c r="E111" s="110">
        <v>26</v>
      </c>
      <c r="F111" s="110">
        <v>27</v>
      </c>
      <c r="G111" s="111">
        <v>28.65</v>
      </c>
      <c r="H111" s="109" t="s">
        <v>102</v>
      </c>
      <c r="I111" s="244"/>
    </row>
    <row r="112" spans="1:9" x14ac:dyDescent="0.25">
      <c r="A112" s="228"/>
      <c r="B112" s="228"/>
      <c r="C112" s="103" t="s">
        <v>106</v>
      </c>
      <c r="D112" s="110" t="s">
        <v>84</v>
      </c>
      <c r="E112" s="110">
        <v>26</v>
      </c>
      <c r="F112" s="110">
        <v>27</v>
      </c>
      <c r="G112" s="111">
        <v>27.29</v>
      </c>
      <c r="H112" s="109" t="s">
        <v>102</v>
      </c>
      <c r="I112" s="244"/>
    </row>
    <row r="113" spans="1:24" x14ac:dyDescent="0.25">
      <c r="A113" s="228"/>
      <c r="B113" s="228"/>
      <c r="C113" s="191"/>
      <c r="D113" s="191"/>
      <c r="E113" s="191"/>
      <c r="F113" s="191"/>
      <c r="G113" s="191"/>
      <c r="H113" s="191"/>
      <c r="I113" s="191"/>
    </row>
    <row r="114" spans="1:24" s="127" customFormat="1" x14ac:dyDescent="0.25">
      <c r="A114" s="228"/>
      <c r="B114" s="228"/>
      <c r="C114" s="103" t="s">
        <v>4</v>
      </c>
      <c r="D114" s="111">
        <v>75</v>
      </c>
      <c r="E114" s="112" t="s">
        <v>18</v>
      </c>
      <c r="F114" s="186"/>
      <c r="G114" s="187"/>
      <c r="H114" s="187"/>
      <c r="I114" s="188"/>
      <c r="J114" s="15"/>
      <c r="K114" s="15"/>
      <c r="L114" s="15"/>
      <c r="M114" s="15"/>
      <c r="N114" s="2"/>
      <c r="O114" s="15"/>
      <c r="P114" s="15"/>
      <c r="Q114" s="15"/>
      <c r="R114" s="15"/>
      <c r="S114" s="15"/>
      <c r="T114" s="15"/>
      <c r="U114" s="15"/>
      <c r="V114" s="15"/>
      <c r="W114" s="15"/>
      <c r="X114" s="15"/>
    </row>
    <row r="115" spans="1:24" x14ac:dyDescent="0.25">
      <c r="A115" s="228"/>
      <c r="B115" s="228"/>
      <c r="C115" s="103" t="s">
        <v>5</v>
      </c>
      <c r="D115" s="111" t="s">
        <v>6</v>
      </c>
      <c r="E115" s="231"/>
      <c r="F115" s="231"/>
      <c r="G115" s="231"/>
      <c r="H115" s="231"/>
      <c r="I115" s="231"/>
    </row>
    <row r="116" spans="1:24" x14ac:dyDescent="0.25">
      <c r="A116" s="228"/>
      <c r="B116" s="228"/>
      <c r="C116" s="231"/>
      <c r="D116" s="231"/>
      <c r="E116" s="231"/>
      <c r="F116" s="231"/>
      <c r="G116" s="231"/>
      <c r="H116" s="231"/>
      <c r="I116" s="231"/>
    </row>
    <row r="117" spans="1:24" x14ac:dyDescent="0.25">
      <c r="A117" s="228"/>
      <c r="B117" s="228"/>
      <c r="C117" s="20" t="s">
        <v>8</v>
      </c>
      <c r="D117" s="192"/>
      <c r="E117" s="192"/>
      <c r="F117" s="192"/>
      <c r="G117" s="192"/>
      <c r="H117" s="192"/>
      <c r="I117" s="192"/>
    </row>
    <row r="118" spans="1:24" x14ac:dyDescent="0.25">
      <c r="A118" s="228"/>
      <c r="B118" s="228"/>
      <c r="C118" s="103" t="s">
        <v>9</v>
      </c>
      <c r="D118" s="222" t="s">
        <v>66</v>
      </c>
      <c r="E118" s="223"/>
      <c r="F118" s="223"/>
      <c r="G118" s="223"/>
      <c r="H118" s="224"/>
      <c r="I118" s="98" t="s">
        <v>107</v>
      </c>
    </row>
    <row r="119" spans="1:24" s="14" customFormat="1" x14ac:dyDescent="0.25">
      <c r="A119" s="228"/>
      <c r="B119" s="228"/>
      <c r="C119" s="191"/>
      <c r="D119" s="191"/>
      <c r="E119" s="191"/>
      <c r="F119" s="191"/>
      <c r="G119" s="191"/>
      <c r="H119" s="191"/>
      <c r="I119" s="191"/>
    </row>
    <row r="120" spans="1:24" x14ac:dyDescent="0.25">
      <c r="A120" s="228"/>
      <c r="B120" s="228"/>
      <c r="C120" s="191" t="s">
        <v>10</v>
      </c>
      <c r="D120" s="192" t="s">
        <v>86</v>
      </c>
      <c r="E120" s="192"/>
      <c r="F120" s="192"/>
      <c r="G120" s="192"/>
      <c r="H120" s="192"/>
      <c r="I120" s="193" t="s">
        <v>19</v>
      </c>
    </row>
    <row r="121" spans="1:24" x14ac:dyDescent="0.25">
      <c r="A121" s="228"/>
      <c r="B121" s="228"/>
      <c r="C121" s="191"/>
      <c r="D121" s="192" t="s">
        <v>108</v>
      </c>
      <c r="E121" s="192"/>
      <c r="F121" s="192"/>
      <c r="G121" s="192"/>
      <c r="H121" s="192"/>
      <c r="I121" s="193"/>
    </row>
    <row r="122" spans="1:24" x14ac:dyDescent="0.25">
      <c r="A122" s="228"/>
      <c r="B122" s="228"/>
      <c r="C122" s="191"/>
      <c r="D122" s="192" t="s">
        <v>109</v>
      </c>
      <c r="E122" s="192"/>
      <c r="F122" s="192"/>
      <c r="G122" s="192"/>
      <c r="H122" s="192"/>
      <c r="I122" s="193"/>
    </row>
    <row r="123" spans="1:24" x14ac:dyDescent="0.25">
      <c r="A123" s="228"/>
      <c r="B123" s="228"/>
      <c r="C123" s="191"/>
      <c r="D123" s="191"/>
      <c r="E123" s="191"/>
      <c r="F123" s="191"/>
      <c r="G123" s="191"/>
      <c r="H123" s="191"/>
      <c r="I123" s="191"/>
    </row>
    <row r="124" spans="1:24" ht="15" customHeight="1" x14ac:dyDescent="0.25">
      <c r="A124" s="228"/>
      <c r="B124" s="228"/>
      <c r="C124" s="191" t="s">
        <v>11</v>
      </c>
      <c r="D124" s="221" t="s">
        <v>110</v>
      </c>
      <c r="E124" s="221"/>
      <c r="F124" s="221"/>
      <c r="G124" s="221"/>
      <c r="H124" s="221"/>
      <c r="I124" s="221"/>
    </row>
    <row r="125" spans="1:24" ht="15" customHeight="1" x14ac:dyDescent="0.25">
      <c r="A125" s="228"/>
      <c r="B125" s="228"/>
      <c r="C125" s="191"/>
      <c r="D125" s="221"/>
      <c r="E125" s="221"/>
      <c r="F125" s="221"/>
      <c r="G125" s="221"/>
      <c r="H125" s="221"/>
      <c r="I125" s="221"/>
    </row>
    <row r="126" spans="1:24" ht="15" customHeight="1" x14ac:dyDescent="0.25">
      <c r="A126" s="228"/>
      <c r="B126" s="228"/>
      <c r="C126" s="191"/>
      <c r="D126" s="221"/>
      <c r="E126" s="221"/>
      <c r="F126" s="221"/>
      <c r="G126" s="221"/>
      <c r="H126" s="221"/>
      <c r="I126" s="221"/>
    </row>
    <row r="127" spans="1:24" ht="15" customHeight="1" x14ac:dyDescent="0.25">
      <c r="A127" s="228"/>
      <c r="B127" s="228"/>
      <c r="C127" s="191"/>
      <c r="D127" s="221"/>
      <c r="E127" s="221"/>
      <c r="F127" s="221"/>
      <c r="G127" s="221"/>
      <c r="H127" s="221"/>
      <c r="I127" s="221"/>
    </row>
    <row r="128" spans="1:24" ht="15" customHeight="1" x14ac:dyDescent="0.25">
      <c r="A128" s="228"/>
      <c r="B128" s="228"/>
      <c r="C128" s="191"/>
      <c r="D128" s="221"/>
      <c r="E128" s="221"/>
      <c r="F128" s="221"/>
      <c r="G128" s="221"/>
      <c r="H128" s="221"/>
      <c r="I128" s="221"/>
    </row>
    <row r="129" spans="1:24" x14ac:dyDescent="0.25">
      <c r="A129" s="228"/>
      <c r="B129" s="228"/>
      <c r="C129" s="191"/>
      <c r="D129" s="191"/>
      <c r="E129" s="191"/>
      <c r="F129" s="191"/>
      <c r="G129" s="191"/>
      <c r="H129" s="191"/>
      <c r="I129" s="191"/>
    </row>
    <row r="130" spans="1:24" x14ac:dyDescent="0.25">
      <c r="A130" s="228"/>
      <c r="B130" s="228"/>
      <c r="C130" s="103" t="s">
        <v>12</v>
      </c>
      <c r="D130" s="110" t="s">
        <v>13</v>
      </c>
      <c r="E130" s="192"/>
      <c r="F130" s="192"/>
      <c r="G130" s="192"/>
      <c r="H130" s="192"/>
      <c r="I130" s="192"/>
    </row>
    <row r="131" spans="1:24" x14ac:dyDescent="0.25">
      <c r="A131" s="228"/>
      <c r="B131" s="228"/>
      <c r="C131" s="117" t="s">
        <v>14</v>
      </c>
      <c r="D131" s="118">
        <v>0.24</v>
      </c>
      <c r="E131" s="193" t="s">
        <v>15</v>
      </c>
      <c r="F131" s="193"/>
      <c r="G131" s="193"/>
      <c r="H131" s="193"/>
      <c r="I131" s="193"/>
    </row>
    <row r="132" spans="1:24" ht="15" customHeight="1" x14ac:dyDescent="0.25">
      <c r="A132" s="228"/>
      <c r="B132" s="228"/>
      <c r="C132" s="117" t="s">
        <v>16</v>
      </c>
      <c r="D132" s="12">
        <v>5956</v>
      </c>
      <c r="E132" s="200" t="s">
        <v>112</v>
      </c>
      <c r="F132" s="201"/>
      <c r="G132" s="201"/>
      <c r="H132" s="201"/>
      <c r="I132" s="202"/>
    </row>
    <row r="133" spans="1:24" ht="15" customHeight="1" x14ac:dyDescent="0.25">
      <c r="A133" s="228"/>
      <c r="B133" s="228"/>
      <c r="C133" s="103" t="s">
        <v>17</v>
      </c>
      <c r="D133" s="119">
        <v>86.4</v>
      </c>
      <c r="E133" s="203"/>
      <c r="F133" s="204"/>
      <c r="G133" s="204"/>
      <c r="H133" s="204"/>
      <c r="I133" s="205"/>
    </row>
    <row r="134" spans="1:24" s="17" customFormat="1" x14ac:dyDescent="0.25">
      <c r="A134" s="194"/>
      <c r="B134" s="194"/>
      <c r="C134" s="194"/>
      <c r="D134" s="194"/>
      <c r="E134" s="194"/>
      <c r="F134" s="194"/>
      <c r="G134" s="194"/>
      <c r="H134" s="194"/>
      <c r="I134" s="194"/>
    </row>
    <row r="135" spans="1:24" ht="45" x14ac:dyDescent="0.25">
      <c r="A135" s="102" t="s">
        <v>0</v>
      </c>
      <c r="B135" s="102" t="s">
        <v>1</v>
      </c>
      <c r="C135" s="103" t="s">
        <v>21</v>
      </c>
      <c r="D135" s="4" t="s">
        <v>2</v>
      </c>
      <c r="E135" s="4" t="s">
        <v>23</v>
      </c>
      <c r="F135" s="4" t="s">
        <v>24</v>
      </c>
      <c r="G135" s="113" t="s">
        <v>22</v>
      </c>
      <c r="H135" s="113" t="s">
        <v>46</v>
      </c>
      <c r="I135" s="103" t="s">
        <v>290</v>
      </c>
    </row>
    <row r="136" spans="1:24" x14ac:dyDescent="0.25">
      <c r="A136" s="228" t="s">
        <v>113</v>
      </c>
      <c r="B136" s="228">
        <v>1</v>
      </c>
      <c r="C136" s="103" t="s">
        <v>48</v>
      </c>
      <c r="D136" s="110" t="s">
        <v>7</v>
      </c>
      <c r="E136" s="110" t="s">
        <v>114</v>
      </c>
      <c r="F136" s="110"/>
      <c r="G136" s="111">
        <v>24</v>
      </c>
      <c r="H136" s="109"/>
      <c r="I136" s="244" t="s">
        <v>119</v>
      </c>
    </row>
    <row r="137" spans="1:24" ht="15" customHeight="1" x14ac:dyDescent="0.25">
      <c r="A137" s="228"/>
      <c r="B137" s="228"/>
      <c r="C137" s="103" t="s">
        <v>115</v>
      </c>
      <c r="D137" s="110" t="s">
        <v>7</v>
      </c>
      <c r="E137" s="110" t="s">
        <v>116</v>
      </c>
      <c r="F137" s="110"/>
      <c r="G137" s="111">
        <v>20</v>
      </c>
      <c r="H137" s="109"/>
      <c r="I137" s="244"/>
    </row>
    <row r="138" spans="1:24" x14ac:dyDescent="0.25">
      <c r="A138" s="228"/>
      <c r="B138" s="228"/>
      <c r="C138" s="103" t="s">
        <v>117</v>
      </c>
      <c r="D138" s="110" t="s">
        <v>7</v>
      </c>
      <c r="E138" s="110" t="s">
        <v>118</v>
      </c>
      <c r="F138" s="110"/>
      <c r="G138" s="111">
        <v>16</v>
      </c>
      <c r="H138" s="109"/>
      <c r="I138" s="244"/>
    </row>
    <row r="139" spans="1:24" x14ac:dyDescent="0.25">
      <c r="A139" s="228"/>
      <c r="B139" s="228"/>
      <c r="C139" s="191"/>
      <c r="D139" s="191"/>
      <c r="E139" s="191"/>
      <c r="F139" s="191"/>
      <c r="G139" s="191"/>
      <c r="H139" s="191"/>
      <c r="I139" s="191"/>
    </row>
    <row r="140" spans="1:24" s="127" customFormat="1" x14ac:dyDescent="0.25">
      <c r="A140" s="228"/>
      <c r="B140" s="228"/>
      <c r="C140" s="103" t="s">
        <v>4</v>
      </c>
      <c r="D140" s="111">
        <v>75</v>
      </c>
      <c r="E140" s="112" t="s">
        <v>18</v>
      </c>
      <c r="F140" s="186"/>
      <c r="G140" s="187"/>
      <c r="H140" s="187"/>
      <c r="I140" s="188"/>
      <c r="J140" s="15"/>
      <c r="K140" s="15"/>
      <c r="L140" s="15"/>
      <c r="M140" s="15"/>
      <c r="N140" s="2"/>
      <c r="O140" s="15"/>
      <c r="P140" s="15"/>
      <c r="Q140" s="15"/>
      <c r="R140" s="15"/>
      <c r="S140" s="15"/>
      <c r="T140" s="15"/>
      <c r="U140" s="15"/>
      <c r="V140" s="15"/>
      <c r="W140" s="15"/>
      <c r="X140" s="15"/>
    </row>
    <row r="141" spans="1:24" x14ac:dyDescent="0.25">
      <c r="A141" s="228"/>
      <c r="B141" s="228"/>
      <c r="C141" s="103" t="s">
        <v>5</v>
      </c>
      <c r="D141" s="111" t="s">
        <v>6</v>
      </c>
      <c r="E141" s="196"/>
      <c r="F141" s="196"/>
      <c r="G141" s="196"/>
      <c r="H141" s="196"/>
      <c r="I141" s="196"/>
    </row>
    <row r="142" spans="1:24" x14ac:dyDescent="0.25">
      <c r="A142" s="228"/>
      <c r="B142" s="228"/>
      <c r="C142" s="225"/>
      <c r="D142" s="225"/>
      <c r="E142" s="225"/>
      <c r="F142" s="225"/>
      <c r="G142" s="225"/>
      <c r="H142" s="225"/>
      <c r="I142" s="225"/>
    </row>
    <row r="143" spans="1:24" x14ac:dyDescent="0.25">
      <c r="A143" s="228"/>
      <c r="B143" s="228"/>
      <c r="C143" s="20" t="s">
        <v>8</v>
      </c>
      <c r="D143" s="192"/>
      <c r="E143" s="192"/>
      <c r="F143" s="192"/>
      <c r="G143" s="192"/>
      <c r="H143" s="192"/>
      <c r="I143" s="192"/>
    </row>
    <row r="144" spans="1:24" ht="15" customHeight="1" x14ac:dyDescent="0.25">
      <c r="A144" s="228"/>
      <c r="B144" s="228"/>
      <c r="C144" s="103" t="s">
        <v>9</v>
      </c>
      <c r="D144" s="222" t="s">
        <v>66</v>
      </c>
      <c r="E144" s="223"/>
      <c r="F144" s="223"/>
      <c r="G144" s="223"/>
      <c r="H144" s="224"/>
      <c r="I144" s="98" t="s">
        <v>120</v>
      </c>
    </row>
    <row r="145" spans="1:9" s="14" customFormat="1" x14ac:dyDescent="0.25">
      <c r="A145" s="228"/>
      <c r="B145" s="228"/>
      <c r="C145" s="191"/>
      <c r="D145" s="191"/>
      <c r="E145" s="191"/>
      <c r="F145" s="191"/>
      <c r="G145" s="191"/>
      <c r="H145" s="191"/>
      <c r="I145" s="191"/>
    </row>
    <row r="146" spans="1:9" ht="15" customHeight="1" x14ac:dyDescent="0.25">
      <c r="A146" s="228"/>
      <c r="B146" s="228"/>
      <c r="C146" s="191" t="s">
        <v>10</v>
      </c>
      <c r="D146" s="222" t="s">
        <v>68</v>
      </c>
      <c r="E146" s="223"/>
      <c r="F146" s="223"/>
      <c r="G146" s="223"/>
      <c r="H146" s="224"/>
      <c r="I146" s="193" t="s">
        <v>19</v>
      </c>
    </row>
    <row r="147" spans="1:9" ht="15" customHeight="1" x14ac:dyDescent="0.25">
      <c r="A147" s="228"/>
      <c r="B147" s="228"/>
      <c r="C147" s="191"/>
      <c r="D147" s="222" t="s">
        <v>121</v>
      </c>
      <c r="E147" s="223"/>
      <c r="F147" s="223"/>
      <c r="G147" s="223"/>
      <c r="H147" s="224"/>
      <c r="I147" s="193"/>
    </row>
    <row r="148" spans="1:9" ht="15" customHeight="1" x14ac:dyDescent="0.25">
      <c r="A148" s="228"/>
      <c r="B148" s="228"/>
      <c r="C148" s="191"/>
      <c r="D148" s="222" t="s">
        <v>122</v>
      </c>
      <c r="E148" s="223"/>
      <c r="F148" s="223"/>
      <c r="G148" s="223"/>
      <c r="H148" s="224"/>
      <c r="I148" s="193"/>
    </row>
    <row r="149" spans="1:9" ht="15" customHeight="1" x14ac:dyDescent="0.25">
      <c r="A149" s="228"/>
      <c r="B149" s="228"/>
      <c r="C149" s="191"/>
      <c r="D149" s="222" t="s">
        <v>123</v>
      </c>
      <c r="E149" s="223"/>
      <c r="F149" s="223"/>
      <c r="G149" s="223"/>
      <c r="H149" s="224"/>
      <c r="I149" s="193"/>
    </row>
    <row r="150" spans="1:9" x14ac:dyDescent="0.25">
      <c r="A150" s="228"/>
      <c r="B150" s="228"/>
      <c r="C150" s="191"/>
      <c r="D150" s="191"/>
      <c r="E150" s="191"/>
      <c r="F150" s="191"/>
      <c r="G150" s="191"/>
      <c r="H150" s="191"/>
      <c r="I150" s="191"/>
    </row>
    <row r="151" spans="1:9" ht="15" customHeight="1" x14ac:dyDescent="0.25">
      <c r="A151" s="228"/>
      <c r="B151" s="228"/>
      <c r="C151" s="191" t="s">
        <v>11</v>
      </c>
      <c r="D151" s="212" t="s">
        <v>1071</v>
      </c>
      <c r="E151" s="213"/>
      <c r="F151" s="213"/>
      <c r="G151" s="213"/>
      <c r="H151" s="213"/>
      <c r="I151" s="214"/>
    </row>
    <row r="152" spans="1:9" ht="15" customHeight="1" x14ac:dyDescent="0.25">
      <c r="A152" s="228"/>
      <c r="B152" s="228"/>
      <c r="C152" s="191"/>
      <c r="D152" s="215"/>
      <c r="E152" s="216"/>
      <c r="F152" s="216"/>
      <c r="G152" s="216"/>
      <c r="H152" s="216"/>
      <c r="I152" s="217"/>
    </row>
    <row r="153" spans="1:9" s="127" customFormat="1" ht="15" customHeight="1" x14ac:dyDescent="0.25">
      <c r="A153" s="228"/>
      <c r="B153" s="228"/>
      <c r="C153" s="191"/>
      <c r="D153" s="215"/>
      <c r="E153" s="216"/>
      <c r="F153" s="216"/>
      <c r="G153" s="216"/>
      <c r="H153" s="216"/>
      <c r="I153" s="217"/>
    </row>
    <row r="154" spans="1:9" s="127" customFormat="1" ht="15" customHeight="1" x14ac:dyDescent="0.25">
      <c r="A154" s="228"/>
      <c r="B154" s="228"/>
      <c r="C154" s="191"/>
      <c r="D154" s="215"/>
      <c r="E154" s="216"/>
      <c r="F154" s="216"/>
      <c r="G154" s="216"/>
      <c r="H154" s="216"/>
      <c r="I154" s="217"/>
    </row>
    <row r="155" spans="1:9" s="127" customFormat="1" ht="15" customHeight="1" x14ac:dyDescent="0.25">
      <c r="A155" s="228"/>
      <c r="B155" s="228"/>
      <c r="C155" s="191"/>
      <c r="D155" s="215"/>
      <c r="E155" s="216"/>
      <c r="F155" s="216"/>
      <c r="G155" s="216"/>
      <c r="H155" s="216"/>
      <c r="I155" s="217"/>
    </row>
    <row r="156" spans="1:9" s="127" customFormat="1" ht="15" customHeight="1" x14ac:dyDescent="0.25">
      <c r="A156" s="228"/>
      <c r="B156" s="228"/>
      <c r="C156" s="191"/>
      <c r="D156" s="215"/>
      <c r="E156" s="216"/>
      <c r="F156" s="216"/>
      <c r="G156" s="216"/>
      <c r="H156" s="216"/>
      <c r="I156" s="217"/>
    </row>
    <row r="157" spans="1:9" ht="15" customHeight="1" x14ac:dyDescent="0.25">
      <c r="A157" s="228"/>
      <c r="B157" s="228"/>
      <c r="C157" s="191"/>
      <c r="D157" s="215"/>
      <c r="E157" s="216"/>
      <c r="F157" s="216"/>
      <c r="G157" s="216"/>
      <c r="H157" s="216"/>
      <c r="I157" s="217"/>
    </row>
    <row r="158" spans="1:9" ht="15" customHeight="1" x14ac:dyDescent="0.25">
      <c r="A158" s="228"/>
      <c r="B158" s="228"/>
      <c r="C158" s="191"/>
      <c r="D158" s="215"/>
      <c r="E158" s="216"/>
      <c r="F158" s="216"/>
      <c r="G158" s="216"/>
      <c r="H158" s="216"/>
      <c r="I158" s="217"/>
    </row>
    <row r="159" spans="1:9" ht="15" customHeight="1" x14ac:dyDescent="0.25">
      <c r="A159" s="228"/>
      <c r="B159" s="228"/>
      <c r="C159" s="191"/>
      <c r="D159" s="218"/>
      <c r="E159" s="219"/>
      <c r="F159" s="219"/>
      <c r="G159" s="219"/>
      <c r="H159" s="219"/>
      <c r="I159" s="220"/>
    </row>
    <row r="160" spans="1:9" x14ac:dyDescent="0.25">
      <c r="A160" s="228"/>
      <c r="B160" s="228"/>
      <c r="C160" s="191"/>
      <c r="D160" s="191"/>
      <c r="E160" s="191"/>
      <c r="F160" s="191"/>
      <c r="G160" s="191"/>
      <c r="H160" s="191"/>
      <c r="I160" s="191"/>
    </row>
    <row r="161" spans="1:9" x14ac:dyDescent="0.25">
      <c r="A161" s="228"/>
      <c r="B161" s="228"/>
      <c r="C161" s="103" t="s">
        <v>12</v>
      </c>
      <c r="D161" s="110" t="s">
        <v>94</v>
      </c>
      <c r="E161" s="192"/>
      <c r="F161" s="192"/>
      <c r="G161" s="192"/>
      <c r="H161" s="192"/>
      <c r="I161" s="192"/>
    </row>
    <row r="162" spans="1:9" x14ac:dyDescent="0.25">
      <c r="A162" s="228"/>
      <c r="B162" s="228"/>
      <c r="C162" s="117" t="s">
        <v>14</v>
      </c>
      <c r="D162" s="118">
        <v>0.14499999999999999</v>
      </c>
      <c r="E162" s="193" t="s">
        <v>15</v>
      </c>
      <c r="F162" s="193"/>
      <c r="G162" s="193"/>
      <c r="H162" s="193"/>
      <c r="I162" s="193"/>
    </row>
    <row r="163" spans="1:9" ht="15.6" customHeight="1" x14ac:dyDescent="0.25">
      <c r="A163" s="228"/>
      <c r="B163" s="228"/>
      <c r="C163" s="117" t="s">
        <v>16</v>
      </c>
      <c r="D163" s="12">
        <v>4435</v>
      </c>
      <c r="E163" s="206" t="s">
        <v>124</v>
      </c>
      <c r="F163" s="207"/>
      <c r="G163" s="207"/>
      <c r="H163" s="207"/>
      <c r="I163" s="208"/>
    </row>
    <row r="164" spans="1:9" ht="15.6" customHeight="1" x14ac:dyDescent="0.25">
      <c r="A164" s="228"/>
      <c r="B164" s="228"/>
      <c r="C164" s="103" t="s">
        <v>17</v>
      </c>
      <c r="D164" s="119">
        <v>85.6</v>
      </c>
      <c r="E164" s="209"/>
      <c r="F164" s="210"/>
      <c r="G164" s="210"/>
      <c r="H164" s="210"/>
      <c r="I164" s="211"/>
    </row>
    <row r="165" spans="1:9" s="14" customFormat="1" ht="15.6" customHeight="1" x14ac:dyDescent="0.25">
      <c r="A165" s="194"/>
      <c r="B165" s="194"/>
      <c r="C165" s="194"/>
      <c r="D165" s="194"/>
      <c r="E165" s="194"/>
      <c r="F165" s="194"/>
      <c r="G165" s="194"/>
      <c r="H165" s="194"/>
      <c r="I165" s="194"/>
    </row>
    <row r="166" spans="1:9" ht="45" x14ac:dyDescent="0.25">
      <c r="A166" s="102" t="s">
        <v>0</v>
      </c>
      <c r="B166" s="102" t="s">
        <v>1</v>
      </c>
      <c r="C166" s="103" t="s">
        <v>21</v>
      </c>
      <c r="D166" s="4" t="s">
        <v>2</v>
      </c>
      <c r="E166" s="4" t="s">
        <v>23</v>
      </c>
      <c r="F166" s="4" t="s">
        <v>24</v>
      </c>
      <c r="G166" s="113" t="s">
        <v>22</v>
      </c>
      <c r="H166" s="113" t="s">
        <v>46</v>
      </c>
      <c r="I166" s="103" t="s">
        <v>290</v>
      </c>
    </row>
    <row r="167" spans="1:9" x14ac:dyDescent="0.25">
      <c r="A167" s="228" t="s">
        <v>125</v>
      </c>
      <c r="B167" s="228">
        <v>1</v>
      </c>
      <c r="C167" s="103" t="s">
        <v>26</v>
      </c>
      <c r="D167" s="110" t="s">
        <v>7</v>
      </c>
      <c r="E167" s="110" t="s">
        <v>126</v>
      </c>
      <c r="F167" s="110"/>
      <c r="G167" s="111">
        <v>28.06</v>
      </c>
      <c r="H167" s="109"/>
      <c r="I167" s="101" t="s">
        <v>128</v>
      </c>
    </row>
    <row r="168" spans="1:9" ht="30" x14ac:dyDescent="0.25">
      <c r="A168" s="228"/>
      <c r="B168" s="228"/>
      <c r="C168" s="103" t="s">
        <v>50</v>
      </c>
      <c r="D168" s="110" t="s">
        <v>84</v>
      </c>
      <c r="E168" s="110" t="s">
        <v>127</v>
      </c>
      <c r="F168" s="110"/>
      <c r="G168" s="111" t="s">
        <v>136</v>
      </c>
      <c r="H168" s="109"/>
      <c r="I168" s="244" t="s">
        <v>131</v>
      </c>
    </row>
    <row r="169" spans="1:9" ht="30" x14ac:dyDescent="0.25">
      <c r="A169" s="228"/>
      <c r="B169" s="228"/>
      <c r="C169" s="103" t="s">
        <v>129</v>
      </c>
      <c r="D169" s="110" t="s">
        <v>84</v>
      </c>
      <c r="E169" s="110" t="s">
        <v>130</v>
      </c>
      <c r="F169" s="110"/>
      <c r="G169" s="111" t="s">
        <v>136</v>
      </c>
      <c r="H169" s="109"/>
      <c r="I169" s="244"/>
    </row>
    <row r="170" spans="1:9" x14ac:dyDescent="0.25">
      <c r="A170" s="228"/>
      <c r="B170" s="228"/>
      <c r="C170" s="225"/>
      <c r="D170" s="225"/>
      <c r="E170" s="225"/>
      <c r="F170" s="225"/>
      <c r="G170" s="225"/>
      <c r="H170" s="225"/>
      <c r="I170" s="225"/>
    </row>
    <row r="171" spans="1:9" ht="15" customHeight="1" x14ac:dyDescent="0.25">
      <c r="A171" s="228"/>
      <c r="B171" s="228"/>
      <c r="C171" s="241" t="s">
        <v>4</v>
      </c>
      <c r="D171" s="111">
        <v>50</v>
      </c>
      <c r="E171" s="197" t="s">
        <v>1277</v>
      </c>
      <c r="F171" s="198"/>
      <c r="G171" s="198"/>
      <c r="H171" s="198"/>
      <c r="I171" s="199"/>
    </row>
    <row r="172" spans="1:9" s="127" customFormat="1" ht="15" customHeight="1" x14ac:dyDescent="0.25">
      <c r="A172" s="228"/>
      <c r="B172" s="228"/>
      <c r="C172" s="242"/>
      <c r="D172" s="148">
        <v>65</v>
      </c>
      <c r="E172" s="197" t="s">
        <v>1278</v>
      </c>
      <c r="F172" s="198"/>
      <c r="G172" s="198"/>
      <c r="H172" s="198"/>
      <c r="I172" s="199"/>
    </row>
    <row r="173" spans="1:9" x14ac:dyDescent="0.25">
      <c r="A173" s="228"/>
      <c r="B173" s="228"/>
      <c r="C173" s="103" t="s">
        <v>5</v>
      </c>
      <c r="D173" s="111" t="s">
        <v>6</v>
      </c>
      <c r="E173" s="196"/>
      <c r="F173" s="196"/>
      <c r="G173" s="196"/>
      <c r="H173" s="196"/>
      <c r="I173" s="196"/>
    </row>
    <row r="174" spans="1:9" x14ac:dyDescent="0.25">
      <c r="A174" s="228"/>
      <c r="B174" s="228"/>
      <c r="C174" s="225"/>
      <c r="D174" s="225"/>
      <c r="E174" s="225"/>
      <c r="F174" s="225"/>
      <c r="G174" s="225"/>
      <c r="H174" s="225"/>
      <c r="I174" s="225"/>
    </row>
    <row r="175" spans="1:9" x14ac:dyDescent="0.25">
      <c r="A175" s="228"/>
      <c r="B175" s="228"/>
      <c r="C175" s="20" t="s">
        <v>8</v>
      </c>
      <c r="D175" s="192"/>
      <c r="E175" s="192"/>
      <c r="F175" s="192"/>
      <c r="G175" s="192"/>
      <c r="H175" s="192"/>
      <c r="I175" s="192"/>
    </row>
    <row r="176" spans="1:9" ht="15" customHeight="1" x14ac:dyDescent="0.25">
      <c r="A176" s="228"/>
      <c r="B176" s="228"/>
      <c r="C176" s="103" t="s">
        <v>9</v>
      </c>
      <c r="D176" s="222" t="s">
        <v>66</v>
      </c>
      <c r="E176" s="223"/>
      <c r="F176" s="223"/>
      <c r="G176" s="223"/>
      <c r="H176" s="224"/>
      <c r="I176" s="98" t="s">
        <v>19</v>
      </c>
    </row>
    <row r="177" spans="1:9" s="14" customFormat="1" x14ac:dyDescent="0.25">
      <c r="A177" s="228"/>
      <c r="B177" s="228"/>
      <c r="C177" s="191"/>
      <c r="D177" s="191"/>
      <c r="E177" s="191"/>
      <c r="F177" s="191"/>
      <c r="G177" s="191"/>
      <c r="H177" s="191"/>
      <c r="I177" s="191"/>
    </row>
    <row r="178" spans="1:9" ht="15" customHeight="1" x14ac:dyDescent="0.25">
      <c r="A178" s="228"/>
      <c r="B178" s="228"/>
      <c r="C178" s="191" t="s">
        <v>10</v>
      </c>
      <c r="D178" s="192" t="s">
        <v>147</v>
      </c>
      <c r="E178" s="192"/>
      <c r="F178" s="192"/>
      <c r="G178" s="192"/>
      <c r="H178" s="192"/>
      <c r="I178" s="193" t="s">
        <v>132</v>
      </c>
    </row>
    <row r="179" spans="1:9" ht="15" customHeight="1" x14ac:dyDescent="0.25">
      <c r="A179" s="228"/>
      <c r="B179" s="228"/>
      <c r="C179" s="191"/>
      <c r="D179" s="192" t="s">
        <v>148</v>
      </c>
      <c r="E179" s="192"/>
      <c r="F179" s="192"/>
      <c r="G179" s="192"/>
      <c r="H179" s="192"/>
      <c r="I179" s="193"/>
    </row>
    <row r="180" spans="1:9" ht="15" customHeight="1" x14ac:dyDescent="0.25">
      <c r="A180" s="228"/>
      <c r="B180" s="228"/>
      <c r="C180" s="191"/>
      <c r="D180" s="192" t="s">
        <v>149</v>
      </c>
      <c r="E180" s="192"/>
      <c r="F180" s="192"/>
      <c r="G180" s="192"/>
      <c r="H180" s="192"/>
      <c r="I180" s="193"/>
    </row>
    <row r="181" spans="1:9" ht="15" customHeight="1" x14ac:dyDescent="0.25">
      <c r="A181" s="228"/>
      <c r="B181" s="228"/>
      <c r="C181" s="191"/>
      <c r="D181" s="192" t="s">
        <v>150</v>
      </c>
      <c r="E181" s="192"/>
      <c r="F181" s="192"/>
      <c r="G181" s="192"/>
      <c r="H181" s="192"/>
      <c r="I181" s="193"/>
    </row>
    <row r="182" spans="1:9" x14ac:dyDescent="0.25">
      <c r="A182" s="228"/>
      <c r="B182" s="228"/>
      <c r="C182" s="191"/>
      <c r="D182" s="195" t="s">
        <v>151</v>
      </c>
      <c r="E182" s="195"/>
      <c r="F182" s="195"/>
      <c r="G182" s="195"/>
      <c r="H182" s="195"/>
      <c r="I182" s="193"/>
    </row>
    <row r="183" spans="1:9" ht="15" customHeight="1" x14ac:dyDescent="0.25">
      <c r="A183" s="228"/>
      <c r="B183" s="228"/>
      <c r="C183" s="191"/>
      <c r="D183" s="192" t="s">
        <v>152</v>
      </c>
      <c r="E183" s="192"/>
      <c r="F183" s="192"/>
      <c r="G183" s="192"/>
      <c r="H183" s="192"/>
      <c r="I183" s="193"/>
    </row>
    <row r="184" spans="1:9" x14ac:dyDescent="0.25">
      <c r="A184" s="228"/>
      <c r="B184" s="228"/>
      <c r="C184" s="191"/>
      <c r="D184" s="191"/>
      <c r="E184" s="191"/>
      <c r="F184" s="191"/>
      <c r="G184" s="191"/>
      <c r="H184" s="191"/>
      <c r="I184" s="191"/>
    </row>
    <row r="185" spans="1:9" ht="15" customHeight="1" x14ac:dyDescent="0.25">
      <c r="A185" s="228"/>
      <c r="B185" s="228"/>
      <c r="C185" s="191" t="s">
        <v>11</v>
      </c>
      <c r="D185" s="221" t="s">
        <v>134</v>
      </c>
      <c r="E185" s="221"/>
      <c r="F185" s="221"/>
      <c r="G185" s="221"/>
      <c r="H185" s="221"/>
      <c r="I185" s="221"/>
    </row>
    <row r="186" spans="1:9" ht="15" customHeight="1" x14ac:dyDescent="0.25">
      <c r="A186" s="228"/>
      <c r="B186" s="228"/>
      <c r="C186" s="191"/>
      <c r="D186" s="221"/>
      <c r="E186" s="221"/>
      <c r="F186" s="221"/>
      <c r="G186" s="221"/>
      <c r="H186" s="221"/>
      <c r="I186" s="221"/>
    </row>
    <row r="187" spans="1:9" ht="15" customHeight="1" x14ac:dyDescent="0.25">
      <c r="A187" s="228"/>
      <c r="B187" s="228"/>
      <c r="C187" s="191"/>
      <c r="D187" s="221"/>
      <c r="E187" s="221"/>
      <c r="F187" s="221"/>
      <c r="G187" s="221"/>
      <c r="H187" s="221"/>
      <c r="I187" s="221"/>
    </row>
    <row r="188" spans="1:9" x14ac:dyDescent="0.25">
      <c r="A188" s="228"/>
      <c r="B188" s="228"/>
      <c r="C188" s="191"/>
      <c r="D188" s="191"/>
      <c r="E188" s="191"/>
      <c r="F188" s="191"/>
      <c r="G188" s="191"/>
      <c r="H188" s="191"/>
      <c r="I188" s="191"/>
    </row>
    <row r="189" spans="1:9" x14ac:dyDescent="0.25">
      <c r="A189" s="228"/>
      <c r="B189" s="228"/>
      <c r="C189" s="103" t="s">
        <v>12</v>
      </c>
      <c r="D189" s="110" t="s">
        <v>94</v>
      </c>
      <c r="E189" s="192"/>
      <c r="F189" s="192"/>
      <c r="G189" s="192"/>
      <c r="H189" s="192"/>
      <c r="I189" s="192"/>
    </row>
    <row r="190" spans="1:9" ht="15" customHeight="1" x14ac:dyDescent="0.25">
      <c r="A190" s="228"/>
      <c r="B190" s="228"/>
      <c r="C190" s="117" t="s">
        <v>14</v>
      </c>
      <c r="D190" s="118">
        <v>0.23</v>
      </c>
      <c r="E190" s="193" t="s">
        <v>15</v>
      </c>
      <c r="F190" s="193"/>
      <c r="G190" s="193"/>
      <c r="H190" s="193"/>
      <c r="I190" s="193"/>
    </row>
    <row r="191" spans="1:9" ht="15" customHeight="1" x14ac:dyDescent="0.25">
      <c r="A191" s="228"/>
      <c r="B191" s="228"/>
      <c r="C191" s="117" t="s">
        <v>16</v>
      </c>
      <c r="D191" s="12">
        <v>5505</v>
      </c>
      <c r="E191" s="200" t="s">
        <v>135</v>
      </c>
      <c r="F191" s="201"/>
      <c r="G191" s="201"/>
      <c r="H191" s="201"/>
      <c r="I191" s="202"/>
    </row>
    <row r="192" spans="1:9" ht="15" customHeight="1" x14ac:dyDescent="0.25">
      <c r="A192" s="228"/>
      <c r="B192" s="228"/>
      <c r="C192" s="103" t="s">
        <v>17</v>
      </c>
      <c r="D192" s="119">
        <v>86.8</v>
      </c>
      <c r="E192" s="203"/>
      <c r="F192" s="204"/>
      <c r="G192" s="204"/>
      <c r="H192" s="204"/>
      <c r="I192" s="205"/>
    </row>
    <row r="193" spans="1:9" s="14" customFormat="1" x14ac:dyDescent="0.25">
      <c r="A193" s="194"/>
      <c r="B193" s="194"/>
      <c r="C193" s="194"/>
      <c r="D193" s="194"/>
      <c r="E193" s="194"/>
      <c r="F193" s="194"/>
      <c r="G193" s="194"/>
      <c r="H193" s="194"/>
      <c r="I193" s="194"/>
    </row>
    <row r="194" spans="1:9" ht="45" x14ac:dyDescent="0.25">
      <c r="A194" s="102" t="s">
        <v>0</v>
      </c>
      <c r="B194" s="102" t="s">
        <v>1</v>
      </c>
      <c r="C194" s="103" t="s">
        <v>21</v>
      </c>
      <c r="D194" s="4" t="s">
        <v>2</v>
      </c>
      <c r="E194" s="4" t="s">
        <v>23</v>
      </c>
      <c r="F194" s="4" t="s">
        <v>24</v>
      </c>
      <c r="G194" s="113" t="s">
        <v>22</v>
      </c>
      <c r="H194" s="113" t="s">
        <v>46</v>
      </c>
      <c r="I194" s="103" t="s">
        <v>290</v>
      </c>
    </row>
    <row r="195" spans="1:9" x14ac:dyDescent="0.25">
      <c r="A195" s="228" t="s">
        <v>137</v>
      </c>
      <c r="B195" s="228">
        <v>1</v>
      </c>
      <c r="C195" s="103" t="s">
        <v>138</v>
      </c>
      <c r="D195" s="110" t="s">
        <v>7</v>
      </c>
      <c r="E195" s="110" t="s">
        <v>139</v>
      </c>
      <c r="F195" s="110" t="s">
        <v>139</v>
      </c>
      <c r="G195" s="111">
        <v>27.35</v>
      </c>
      <c r="H195" s="109"/>
      <c r="I195" s="244" t="s">
        <v>142</v>
      </c>
    </row>
    <row r="196" spans="1:9" ht="15.6" customHeight="1" x14ac:dyDescent="0.25">
      <c r="A196" s="228"/>
      <c r="B196" s="228"/>
      <c r="C196" s="103" t="s">
        <v>140</v>
      </c>
      <c r="D196" s="110" t="s">
        <v>7</v>
      </c>
      <c r="E196" s="110" t="s">
        <v>42</v>
      </c>
      <c r="F196" s="110" t="s">
        <v>141</v>
      </c>
      <c r="G196" s="111">
        <v>27.35</v>
      </c>
      <c r="H196" s="109"/>
      <c r="I196" s="244"/>
    </row>
    <row r="197" spans="1:9" x14ac:dyDescent="0.25">
      <c r="A197" s="228"/>
      <c r="B197" s="228"/>
      <c r="C197" s="103" t="s">
        <v>82</v>
      </c>
      <c r="D197" s="110" t="s">
        <v>7</v>
      </c>
      <c r="E197" s="110" t="s">
        <v>143</v>
      </c>
      <c r="F197" s="110" t="s">
        <v>143</v>
      </c>
      <c r="G197" s="111">
        <v>24.51</v>
      </c>
      <c r="H197" s="109"/>
      <c r="I197" s="244"/>
    </row>
    <row r="198" spans="1:9" x14ac:dyDescent="0.25">
      <c r="A198" s="228"/>
      <c r="B198" s="228"/>
      <c r="C198" s="191"/>
      <c r="D198" s="191"/>
      <c r="E198" s="191"/>
      <c r="F198" s="191"/>
      <c r="G198" s="191"/>
      <c r="H198" s="191"/>
      <c r="I198" s="191"/>
    </row>
    <row r="199" spans="1:9" ht="15.6" customHeight="1" x14ac:dyDescent="0.25">
      <c r="A199" s="228"/>
      <c r="B199" s="228"/>
      <c r="C199" s="103" t="s">
        <v>4</v>
      </c>
      <c r="D199" s="111">
        <v>75</v>
      </c>
      <c r="E199" s="112" t="s">
        <v>18</v>
      </c>
      <c r="F199" s="186"/>
      <c r="G199" s="187"/>
      <c r="H199" s="187"/>
      <c r="I199" s="188"/>
    </row>
    <row r="200" spans="1:9" x14ac:dyDescent="0.25">
      <c r="A200" s="228"/>
      <c r="B200" s="228"/>
      <c r="C200" s="103" t="s">
        <v>5</v>
      </c>
      <c r="D200" s="111" t="s">
        <v>6</v>
      </c>
      <c r="E200" s="232"/>
      <c r="F200" s="233"/>
      <c r="G200" s="233"/>
      <c r="H200" s="233"/>
      <c r="I200" s="234"/>
    </row>
    <row r="201" spans="1:9" x14ac:dyDescent="0.25">
      <c r="A201" s="228"/>
      <c r="B201" s="228"/>
      <c r="C201" s="235"/>
      <c r="D201" s="236"/>
      <c r="E201" s="236"/>
      <c r="F201" s="236"/>
      <c r="G201" s="236"/>
      <c r="H201" s="236"/>
      <c r="I201" s="237"/>
    </row>
    <row r="202" spans="1:9" x14ac:dyDescent="0.25">
      <c r="A202" s="228"/>
      <c r="B202" s="228"/>
      <c r="C202" s="20" t="s">
        <v>8</v>
      </c>
      <c r="D202" s="238"/>
      <c r="E202" s="239"/>
      <c r="F202" s="239"/>
      <c r="G202" s="239"/>
      <c r="H202" s="239"/>
      <c r="I202" s="240"/>
    </row>
    <row r="203" spans="1:9" ht="15" customHeight="1" x14ac:dyDescent="0.25">
      <c r="A203" s="228"/>
      <c r="B203" s="228"/>
      <c r="C203" s="103" t="s">
        <v>9</v>
      </c>
      <c r="D203" s="222" t="s">
        <v>144</v>
      </c>
      <c r="E203" s="223"/>
      <c r="F203" s="223"/>
      <c r="G203" s="223"/>
      <c r="H203" s="224"/>
      <c r="I203" s="98"/>
    </row>
    <row r="204" spans="1:9" s="14" customFormat="1" ht="15" customHeight="1" x14ac:dyDescent="0.25">
      <c r="A204" s="228"/>
      <c r="B204" s="228"/>
      <c r="C204" s="191"/>
      <c r="D204" s="191"/>
      <c r="E204" s="191"/>
      <c r="F204" s="191"/>
      <c r="G204" s="191"/>
      <c r="H204" s="191"/>
      <c r="I204" s="191"/>
    </row>
    <row r="205" spans="1:9" ht="15" customHeight="1" x14ac:dyDescent="0.25">
      <c r="A205" s="228"/>
      <c r="B205" s="228"/>
      <c r="C205" s="191" t="s">
        <v>10</v>
      </c>
      <c r="D205" s="192" t="s">
        <v>153</v>
      </c>
      <c r="E205" s="192"/>
      <c r="F205" s="192"/>
      <c r="G205" s="192"/>
      <c r="H205" s="192"/>
      <c r="I205" s="193" t="s">
        <v>19</v>
      </c>
    </row>
    <row r="206" spans="1:9" ht="15" customHeight="1" x14ac:dyDescent="0.25">
      <c r="A206" s="228"/>
      <c r="B206" s="228"/>
      <c r="C206" s="191"/>
      <c r="D206" s="192" t="s">
        <v>154</v>
      </c>
      <c r="E206" s="192"/>
      <c r="F206" s="192"/>
      <c r="G206" s="192"/>
      <c r="H206" s="192"/>
      <c r="I206" s="193"/>
    </row>
    <row r="207" spans="1:9" ht="15" customHeight="1" x14ac:dyDescent="0.25">
      <c r="A207" s="228"/>
      <c r="B207" s="228"/>
      <c r="C207" s="191"/>
      <c r="D207" s="192" t="s">
        <v>155</v>
      </c>
      <c r="E207" s="192"/>
      <c r="F207" s="192"/>
      <c r="G207" s="192"/>
      <c r="H207" s="192"/>
      <c r="I207" s="193"/>
    </row>
    <row r="208" spans="1:9" ht="15" customHeight="1" x14ac:dyDescent="0.25">
      <c r="A208" s="228"/>
      <c r="B208" s="228"/>
      <c r="C208" s="191"/>
      <c r="D208" s="192" t="s">
        <v>156</v>
      </c>
      <c r="E208" s="192"/>
      <c r="F208" s="192"/>
      <c r="G208" s="192"/>
      <c r="H208" s="192"/>
      <c r="I208" s="193"/>
    </row>
    <row r="209" spans="1:9" x14ac:dyDescent="0.25">
      <c r="A209" s="228"/>
      <c r="B209" s="228"/>
      <c r="C209" s="191"/>
      <c r="D209" s="191"/>
      <c r="E209" s="191"/>
      <c r="F209" s="191"/>
      <c r="G209" s="191"/>
      <c r="H209" s="191"/>
      <c r="I209" s="191"/>
    </row>
    <row r="210" spans="1:9" ht="15" customHeight="1" x14ac:dyDescent="0.25">
      <c r="A210" s="228"/>
      <c r="B210" s="228"/>
      <c r="C210" s="191" t="s">
        <v>11</v>
      </c>
      <c r="D210" s="221" t="s">
        <v>145</v>
      </c>
      <c r="E210" s="221"/>
      <c r="F210" s="221"/>
      <c r="G210" s="221"/>
      <c r="H210" s="221"/>
      <c r="I210" s="221"/>
    </row>
    <row r="211" spans="1:9" s="127" customFormat="1" ht="15" customHeight="1" x14ac:dyDescent="0.25">
      <c r="A211" s="228"/>
      <c r="B211" s="228"/>
      <c r="C211" s="191"/>
      <c r="D211" s="221"/>
      <c r="E211" s="221"/>
      <c r="F211" s="221"/>
      <c r="G211" s="221"/>
      <c r="H211" s="221"/>
      <c r="I211" s="221"/>
    </row>
    <row r="212" spans="1:9" ht="15" customHeight="1" x14ac:dyDescent="0.25">
      <c r="A212" s="228"/>
      <c r="B212" s="228"/>
      <c r="C212" s="191"/>
      <c r="D212" s="221"/>
      <c r="E212" s="221"/>
      <c r="F212" s="221"/>
      <c r="G212" s="221"/>
      <c r="H212" s="221"/>
      <c r="I212" s="221"/>
    </row>
    <row r="213" spans="1:9" ht="15" customHeight="1" x14ac:dyDescent="0.25">
      <c r="A213" s="228"/>
      <c r="B213" s="228"/>
      <c r="C213" s="191"/>
      <c r="D213" s="221"/>
      <c r="E213" s="221"/>
      <c r="F213" s="221"/>
      <c r="G213" s="221"/>
      <c r="H213" s="221"/>
      <c r="I213" s="221"/>
    </row>
    <row r="214" spans="1:9" x14ac:dyDescent="0.25">
      <c r="A214" s="228"/>
      <c r="B214" s="228"/>
      <c r="C214" s="191"/>
      <c r="D214" s="191"/>
      <c r="E214" s="191"/>
      <c r="F214" s="191"/>
      <c r="G214" s="191"/>
      <c r="H214" s="191"/>
      <c r="I214" s="191"/>
    </row>
    <row r="215" spans="1:9" x14ac:dyDescent="0.25">
      <c r="A215" s="228"/>
      <c r="B215" s="228"/>
      <c r="C215" s="103" t="s">
        <v>12</v>
      </c>
      <c r="D215" s="110" t="s">
        <v>146</v>
      </c>
      <c r="E215" s="192"/>
      <c r="F215" s="192"/>
      <c r="G215" s="192"/>
      <c r="H215" s="192"/>
      <c r="I215" s="192"/>
    </row>
    <row r="216" spans="1:9" x14ac:dyDescent="0.25">
      <c r="A216" s="228"/>
      <c r="B216" s="228"/>
      <c r="C216" s="117" t="s">
        <v>14</v>
      </c>
      <c r="D216" s="118"/>
      <c r="E216" s="193"/>
      <c r="F216" s="193"/>
      <c r="G216" s="193"/>
      <c r="H216" s="193"/>
      <c r="I216" s="193"/>
    </row>
    <row r="217" spans="1:9" ht="15" customHeight="1" x14ac:dyDescent="0.25">
      <c r="A217" s="228"/>
      <c r="B217" s="228"/>
      <c r="C217" s="117" t="s">
        <v>16</v>
      </c>
      <c r="D217" s="12">
        <v>9417</v>
      </c>
      <c r="E217" s="200" t="s">
        <v>157</v>
      </c>
      <c r="F217" s="201"/>
      <c r="G217" s="201"/>
      <c r="H217" s="201"/>
      <c r="I217" s="202"/>
    </row>
    <row r="218" spans="1:9" ht="15" customHeight="1" x14ac:dyDescent="0.25">
      <c r="A218" s="228"/>
      <c r="B218" s="228"/>
      <c r="C218" s="103" t="s">
        <v>17</v>
      </c>
      <c r="D218" s="119">
        <v>86.2</v>
      </c>
      <c r="E218" s="203"/>
      <c r="F218" s="204"/>
      <c r="G218" s="204"/>
      <c r="H218" s="204"/>
      <c r="I218" s="205"/>
    </row>
    <row r="219" spans="1:9" ht="15.6" customHeight="1" x14ac:dyDescent="0.25">
      <c r="A219" s="243"/>
      <c r="B219" s="243"/>
      <c r="C219" s="243"/>
      <c r="D219" s="243"/>
      <c r="E219" s="243"/>
      <c r="F219" s="243"/>
      <c r="G219" s="243"/>
      <c r="H219" s="243"/>
      <c r="I219" s="243"/>
    </row>
    <row r="220" spans="1:9" ht="45" x14ac:dyDescent="0.25">
      <c r="A220" s="102" t="s">
        <v>0</v>
      </c>
      <c r="B220" s="102" t="s">
        <v>1</v>
      </c>
      <c r="C220" s="103" t="s">
        <v>21</v>
      </c>
      <c r="D220" s="4" t="s">
        <v>2</v>
      </c>
      <c r="E220" s="4" t="s">
        <v>23</v>
      </c>
      <c r="F220" s="4" t="s">
        <v>24</v>
      </c>
      <c r="G220" s="113" t="s">
        <v>22</v>
      </c>
      <c r="H220" s="113" t="s">
        <v>46</v>
      </c>
      <c r="I220" s="103" t="s">
        <v>290</v>
      </c>
    </row>
    <row r="221" spans="1:9" x14ac:dyDescent="0.25">
      <c r="A221" s="228" t="s">
        <v>158</v>
      </c>
      <c r="B221" s="228">
        <v>1</v>
      </c>
      <c r="C221" s="103" t="s">
        <v>26</v>
      </c>
      <c r="D221" s="110" t="s">
        <v>7</v>
      </c>
      <c r="E221" s="110" t="s">
        <v>159</v>
      </c>
      <c r="F221" s="110"/>
      <c r="G221" s="111">
        <v>22.3</v>
      </c>
      <c r="H221" s="109"/>
      <c r="I221" s="101" t="s">
        <v>161</v>
      </c>
    </row>
    <row r="222" spans="1:9" x14ac:dyDescent="0.25">
      <c r="A222" s="228"/>
      <c r="B222" s="228"/>
      <c r="C222" s="103" t="s">
        <v>39</v>
      </c>
      <c r="D222" s="110" t="s">
        <v>7</v>
      </c>
      <c r="E222" s="110" t="s">
        <v>160</v>
      </c>
      <c r="F222" s="110"/>
      <c r="G222" s="111">
        <v>28.9</v>
      </c>
      <c r="H222" s="109"/>
      <c r="I222" s="244" t="s">
        <v>131</v>
      </c>
    </row>
    <row r="223" spans="1:9" ht="15.6" customHeight="1" x14ac:dyDescent="0.25">
      <c r="A223" s="228"/>
      <c r="B223" s="228"/>
      <c r="C223" s="103" t="s">
        <v>162</v>
      </c>
      <c r="D223" s="110" t="s">
        <v>7</v>
      </c>
      <c r="E223" s="110" t="s">
        <v>41</v>
      </c>
      <c r="F223" s="110"/>
      <c r="G223" s="111">
        <v>16.48</v>
      </c>
      <c r="H223" s="109"/>
      <c r="I223" s="244"/>
    </row>
    <row r="224" spans="1:9" x14ac:dyDescent="0.25">
      <c r="A224" s="228"/>
      <c r="B224" s="228"/>
      <c r="C224" s="191"/>
      <c r="D224" s="191"/>
      <c r="E224" s="191"/>
      <c r="F224" s="191"/>
      <c r="G224" s="191"/>
      <c r="H224" s="191"/>
      <c r="I224" s="191"/>
    </row>
    <row r="225" spans="1:9" s="127" customFormat="1" ht="15.6" customHeight="1" x14ac:dyDescent="0.25">
      <c r="A225" s="228"/>
      <c r="B225" s="228"/>
      <c r="C225" s="103" t="s">
        <v>4</v>
      </c>
      <c r="D225" s="111">
        <v>75</v>
      </c>
      <c r="E225" s="112" t="s">
        <v>18</v>
      </c>
      <c r="F225" s="186"/>
      <c r="G225" s="187"/>
      <c r="H225" s="187"/>
      <c r="I225" s="188"/>
    </row>
    <row r="226" spans="1:9" x14ac:dyDescent="0.25">
      <c r="A226" s="228"/>
      <c r="B226" s="228"/>
      <c r="C226" s="103" t="s">
        <v>5</v>
      </c>
      <c r="D226" s="111" t="s">
        <v>6</v>
      </c>
      <c r="E226" s="196"/>
      <c r="F226" s="196"/>
      <c r="G226" s="196"/>
      <c r="H226" s="196"/>
      <c r="I226" s="196"/>
    </row>
    <row r="227" spans="1:9" x14ac:dyDescent="0.25">
      <c r="A227" s="228"/>
      <c r="B227" s="228"/>
      <c r="C227" s="225"/>
      <c r="D227" s="225"/>
      <c r="E227" s="225"/>
      <c r="F227" s="225"/>
      <c r="G227" s="225"/>
      <c r="H227" s="225"/>
      <c r="I227" s="225"/>
    </row>
    <row r="228" spans="1:9" x14ac:dyDescent="0.25">
      <c r="A228" s="228"/>
      <c r="B228" s="228"/>
      <c r="C228" s="20" t="s">
        <v>8</v>
      </c>
      <c r="D228" s="192"/>
      <c r="E228" s="192"/>
      <c r="F228" s="192"/>
      <c r="G228" s="192"/>
      <c r="H228" s="192"/>
      <c r="I228" s="192"/>
    </row>
    <row r="229" spans="1:9" ht="15" customHeight="1" x14ac:dyDescent="0.25">
      <c r="A229" s="228"/>
      <c r="B229" s="228"/>
      <c r="C229" s="103" t="s">
        <v>9</v>
      </c>
      <c r="D229" s="222" t="s">
        <v>66</v>
      </c>
      <c r="E229" s="223"/>
      <c r="F229" s="223"/>
      <c r="G229" s="223"/>
      <c r="H229" s="224"/>
      <c r="I229" s="98" t="s">
        <v>163</v>
      </c>
    </row>
    <row r="230" spans="1:9" s="14" customFormat="1" x14ac:dyDescent="0.25">
      <c r="A230" s="228"/>
      <c r="B230" s="228"/>
      <c r="C230" s="191"/>
      <c r="D230" s="191"/>
      <c r="E230" s="191"/>
      <c r="F230" s="191"/>
      <c r="G230" s="191"/>
      <c r="H230" s="191"/>
      <c r="I230" s="191"/>
    </row>
    <row r="231" spans="1:9" ht="15" customHeight="1" x14ac:dyDescent="0.25">
      <c r="A231" s="228"/>
      <c r="B231" s="228"/>
      <c r="C231" s="191" t="s">
        <v>10</v>
      </c>
      <c r="D231" s="192" t="s">
        <v>164</v>
      </c>
      <c r="E231" s="192"/>
      <c r="F231" s="192"/>
      <c r="G231" s="192"/>
      <c r="H231" s="192"/>
      <c r="I231" s="193" t="s">
        <v>19</v>
      </c>
    </row>
    <row r="232" spans="1:9" ht="15" customHeight="1" x14ac:dyDescent="0.25">
      <c r="A232" s="228"/>
      <c r="B232" s="228"/>
      <c r="C232" s="191"/>
      <c r="D232" s="192" t="s">
        <v>165</v>
      </c>
      <c r="E232" s="192"/>
      <c r="F232" s="192"/>
      <c r="G232" s="192"/>
      <c r="H232" s="192"/>
      <c r="I232" s="193"/>
    </row>
    <row r="233" spans="1:9" x14ac:dyDescent="0.25">
      <c r="A233" s="228"/>
      <c r="B233" s="228"/>
      <c r="C233" s="191"/>
      <c r="D233" s="191"/>
      <c r="E233" s="191"/>
      <c r="F233" s="191"/>
      <c r="G233" s="191"/>
      <c r="H233" s="191"/>
      <c r="I233" s="191"/>
    </row>
    <row r="234" spans="1:9" ht="15" customHeight="1" x14ac:dyDescent="0.25">
      <c r="A234" s="228"/>
      <c r="B234" s="228"/>
      <c r="C234" s="191" t="s">
        <v>11</v>
      </c>
      <c r="D234" s="221" t="s">
        <v>166</v>
      </c>
      <c r="E234" s="221"/>
      <c r="F234" s="221"/>
      <c r="G234" s="221"/>
      <c r="H234" s="221"/>
      <c r="I234" s="221"/>
    </row>
    <row r="235" spans="1:9" s="14" customFormat="1" ht="15" customHeight="1" x14ac:dyDescent="0.25">
      <c r="A235" s="228"/>
      <c r="B235" s="228"/>
      <c r="C235" s="191"/>
      <c r="D235" s="221"/>
      <c r="E235" s="221"/>
      <c r="F235" s="221"/>
      <c r="G235" s="221"/>
      <c r="H235" s="221"/>
      <c r="I235" s="221"/>
    </row>
    <row r="236" spans="1:9" ht="15" customHeight="1" x14ac:dyDescent="0.25">
      <c r="A236" s="228"/>
      <c r="B236" s="228"/>
      <c r="C236" s="191"/>
      <c r="D236" s="221"/>
      <c r="E236" s="221"/>
      <c r="F236" s="221"/>
      <c r="G236" s="221"/>
      <c r="H236" s="221"/>
      <c r="I236" s="221"/>
    </row>
    <row r="237" spans="1:9" ht="15" customHeight="1" x14ac:dyDescent="0.25">
      <c r="A237" s="228"/>
      <c r="B237" s="228"/>
      <c r="C237" s="191"/>
      <c r="D237" s="221"/>
      <c r="E237" s="221"/>
      <c r="F237" s="221"/>
      <c r="G237" s="221"/>
      <c r="H237" s="221"/>
      <c r="I237" s="221"/>
    </row>
    <row r="238" spans="1:9" x14ac:dyDescent="0.25">
      <c r="A238" s="228"/>
      <c r="B238" s="228"/>
      <c r="C238" s="191"/>
      <c r="D238" s="191"/>
      <c r="E238" s="191"/>
      <c r="F238" s="191"/>
      <c r="G238" s="191"/>
      <c r="H238" s="191"/>
      <c r="I238" s="191"/>
    </row>
    <row r="239" spans="1:9" x14ac:dyDescent="0.25">
      <c r="A239" s="228"/>
      <c r="B239" s="228"/>
      <c r="C239" s="103" t="s">
        <v>12</v>
      </c>
      <c r="D239" s="110" t="s">
        <v>94</v>
      </c>
      <c r="E239" s="192"/>
      <c r="F239" s="192"/>
      <c r="G239" s="192"/>
      <c r="H239" s="192"/>
      <c r="I239" s="192"/>
    </row>
    <row r="240" spans="1:9" ht="15" customHeight="1" x14ac:dyDescent="0.25">
      <c r="A240" s="228"/>
      <c r="B240" s="228"/>
      <c r="C240" s="117" t="s">
        <v>14</v>
      </c>
      <c r="D240" s="118">
        <v>0.2</v>
      </c>
      <c r="E240" s="193" t="s">
        <v>15</v>
      </c>
      <c r="F240" s="193"/>
      <c r="G240" s="193"/>
      <c r="H240" s="193"/>
      <c r="I240" s="193"/>
    </row>
    <row r="241" spans="1:9" ht="15" customHeight="1" x14ac:dyDescent="0.25">
      <c r="A241" s="228"/>
      <c r="B241" s="228"/>
      <c r="C241" s="117" t="s">
        <v>16</v>
      </c>
      <c r="D241" s="12">
        <v>6639</v>
      </c>
      <c r="E241" s="200" t="s">
        <v>167</v>
      </c>
      <c r="F241" s="201"/>
      <c r="G241" s="201"/>
      <c r="H241" s="201"/>
      <c r="I241" s="202"/>
    </row>
    <row r="242" spans="1:9" ht="15" customHeight="1" x14ac:dyDescent="0.25">
      <c r="A242" s="228"/>
      <c r="B242" s="228"/>
      <c r="C242" s="103" t="s">
        <v>17</v>
      </c>
      <c r="D242" s="119">
        <v>86</v>
      </c>
      <c r="E242" s="203"/>
      <c r="F242" s="204"/>
      <c r="G242" s="204"/>
      <c r="H242" s="204"/>
      <c r="I242" s="205"/>
    </row>
    <row r="243" spans="1:9" ht="15.6" customHeight="1" x14ac:dyDescent="0.25">
      <c r="A243" s="243"/>
      <c r="B243" s="243"/>
      <c r="C243" s="243"/>
      <c r="D243" s="243"/>
      <c r="E243" s="243"/>
      <c r="F243" s="243"/>
      <c r="G243" s="243"/>
      <c r="H243" s="243"/>
      <c r="I243" s="243"/>
    </row>
    <row r="244" spans="1:9" ht="45" x14ac:dyDescent="0.25">
      <c r="A244" s="102" t="s">
        <v>0</v>
      </c>
      <c r="B244" s="102" t="s">
        <v>1</v>
      </c>
      <c r="C244" s="103" t="s">
        <v>21</v>
      </c>
      <c r="D244" s="4" t="s">
        <v>2</v>
      </c>
      <c r="E244" s="4" t="s">
        <v>23</v>
      </c>
      <c r="F244" s="4" t="s">
        <v>24</v>
      </c>
      <c r="G244" s="113" t="s">
        <v>22</v>
      </c>
      <c r="H244" s="113" t="s">
        <v>46</v>
      </c>
      <c r="I244" s="103" t="s">
        <v>290</v>
      </c>
    </row>
    <row r="245" spans="1:9" x14ac:dyDescent="0.25">
      <c r="A245" s="228" t="s">
        <v>168</v>
      </c>
      <c r="B245" s="228">
        <v>1</v>
      </c>
      <c r="C245" s="103" t="s">
        <v>169</v>
      </c>
      <c r="D245" s="110" t="s">
        <v>7</v>
      </c>
      <c r="E245" s="110" t="s">
        <v>170</v>
      </c>
      <c r="F245" s="110" t="s">
        <v>213</v>
      </c>
      <c r="G245" s="111">
        <v>26.85</v>
      </c>
      <c r="H245" s="109" t="s">
        <v>102</v>
      </c>
      <c r="I245" s="244" t="s">
        <v>172</v>
      </c>
    </row>
    <row r="246" spans="1:9" ht="15.6" customHeight="1" x14ac:dyDescent="0.25">
      <c r="A246" s="228"/>
      <c r="B246" s="228"/>
      <c r="C246" s="103" t="s">
        <v>40</v>
      </c>
      <c r="D246" s="110" t="s">
        <v>7</v>
      </c>
      <c r="E246" s="110" t="s">
        <v>171</v>
      </c>
      <c r="F246" s="110"/>
      <c r="G246" s="111">
        <v>24.76</v>
      </c>
      <c r="H246" s="109" t="s">
        <v>102</v>
      </c>
      <c r="I246" s="244"/>
    </row>
    <row r="247" spans="1:9" x14ac:dyDescent="0.25">
      <c r="A247" s="228"/>
      <c r="B247" s="228"/>
      <c r="C247" s="103" t="s">
        <v>173</v>
      </c>
      <c r="D247" s="110" t="s">
        <v>7</v>
      </c>
      <c r="E247" s="110" t="s">
        <v>76</v>
      </c>
      <c r="F247" s="110"/>
      <c r="G247" s="111">
        <v>21.12</v>
      </c>
      <c r="H247" s="109" t="s">
        <v>102</v>
      </c>
      <c r="I247" s="244"/>
    </row>
    <row r="248" spans="1:9" x14ac:dyDescent="0.25">
      <c r="A248" s="228"/>
      <c r="B248" s="228"/>
      <c r="C248" s="103" t="s">
        <v>39</v>
      </c>
      <c r="D248" s="110" t="s">
        <v>7</v>
      </c>
      <c r="E248" s="110" t="s">
        <v>174</v>
      </c>
      <c r="F248" s="110"/>
      <c r="G248" s="111">
        <v>18.5</v>
      </c>
      <c r="H248" s="109" t="s">
        <v>102</v>
      </c>
      <c r="I248" s="244"/>
    </row>
    <row r="249" spans="1:9" x14ac:dyDescent="0.25">
      <c r="A249" s="228"/>
      <c r="B249" s="228"/>
      <c r="C249" s="191"/>
      <c r="D249" s="191"/>
      <c r="E249" s="191"/>
      <c r="F249" s="191"/>
      <c r="G249" s="191"/>
      <c r="H249" s="191"/>
      <c r="I249" s="191"/>
    </row>
    <row r="250" spans="1:9" s="127" customFormat="1" ht="15.6" customHeight="1" x14ac:dyDescent="0.25">
      <c r="A250" s="228"/>
      <c r="B250" s="228"/>
      <c r="C250" s="103" t="s">
        <v>4</v>
      </c>
      <c r="D250" s="111">
        <v>75</v>
      </c>
      <c r="E250" s="112" t="s">
        <v>18</v>
      </c>
      <c r="F250" s="186"/>
      <c r="G250" s="187"/>
      <c r="H250" s="187"/>
      <c r="I250" s="188"/>
    </row>
    <row r="251" spans="1:9" x14ac:dyDescent="0.25">
      <c r="A251" s="228"/>
      <c r="B251" s="228"/>
      <c r="C251" s="103" t="s">
        <v>5</v>
      </c>
      <c r="D251" s="111" t="s">
        <v>6</v>
      </c>
      <c r="E251" s="196"/>
      <c r="F251" s="196"/>
      <c r="G251" s="196"/>
      <c r="H251" s="196"/>
      <c r="I251" s="196"/>
    </row>
    <row r="252" spans="1:9" x14ac:dyDescent="0.25">
      <c r="A252" s="228"/>
      <c r="B252" s="228"/>
      <c r="C252" s="225"/>
      <c r="D252" s="225"/>
      <c r="E252" s="225"/>
      <c r="F252" s="225"/>
      <c r="G252" s="225"/>
      <c r="H252" s="225"/>
      <c r="I252" s="225"/>
    </row>
    <row r="253" spans="1:9" x14ac:dyDescent="0.25">
      <c r="A253" s="228"/>
      <c r="B253" s="228"/>
      <c r="C253" s="20" t="s">
        <v>8</v>
      </c>
      <c r="D253" s="192"/>
      <c r="E253" s="192"/>
      <c r="F253" s="192"/>
      <c r="G253" s="192"/>
      <c r="H253" s="192"/>
      <c r="I253" s="192"/>
    </row>
    <row r="254" spans="1:9" ht="14.45" customHeight="1" x14ac:dyDescent="0.25">
      <c r="A254" s="228"/>
      <c r="B254" s="228"/>
      <c r="C254" s="103" t="s">
        <v>9</v>
      </c>
      <c r="D254" s="222" t="s">
        <v>66</v>
      </c>
      <c r="E254" s="223"/>
      <c r="F254" s="223"/>
      <c r="G254" s="223"/>
      <c r="H254" s="224"/>
      <c r="I254" s="98" t="s">
        <v>107</v>
      </c>
    </row>
    <row r="255" spans="1:9" s="14" customFormat="1" ht="14.45" customHeight="1" x14ac:dyDescent="0.25">
      <c r="A255" s="228"/>
      <c r="B255" s="228"/>
      <c r="C255" s="191"/>
      <c r="D255" s="191"/>
      <c r="E255" s="191"/>
      <c r="F255" s="191"/>
      <c r="G255" s="191"/>
      <c r="H255" s="191"/>
      <c r="I255" s="191"/>
    </row>
    <row r="256" spans="1:9" ht="14.45" customHeight="1" x14ac:dyDescent="0.25">
      <c r="A256" s="228"/>
      <c r="B256" s="228"/>
      <c r="C256" s="191" t="s">
        <v>10</v>
      </c>
      <c r="D256" s="192" t="s">
        <v>175</v>
      </c>
      <c r="E256" s="192"/>
      <c r="F256" s="192"/>
      <c r="G256" s="192"/>
      <c r="H256" s="192"/>
      <c r="I256" s="193" t="s">
        <v>19</v>
      </c>
    </row>
    <row r="257" spans="1:9" ht="14.45" customHeight="1" x14ac:dyDescent="0.25">
      <c r="A257" s="228"/>
      <c r="B257" s="228"/>
      <c r="C257" s="191"/>
      <c r="D257" s="192" t="s">
        <v>176</v>
      </c>
      <c r="E257" s="192"/>
      <c r="F257" s="192"/>
      <c r="G257" s="192"/>
      <c r="H257" s="192"/>
      <c r="I257" s="193"/>
    </row>
    <row r="258" spans="1:9" ht="14.45" customHeight="1" x14ac:dyDescent="0.25">
      <c r="A258" s="228"/>
      <c r="B258" s="228"/>
      <c r="C258" s="191"/>
      <c r="D258" s="192" t="s">
        <v>177</v>
      </c>
      <c r="E258" s="192"/>
      <c r="F258" s="192"/>
      <c r="G258" s="192"/>
      <c r="H258" s="192"/>
      <c r="I258" s="193"/>
    </row>
    <row r="259" spans="1:9" x14ac:dyDescent="0.25">
      <c r="A259" s="228"/>
      <c r="B259" s="228"/>
      <c r="C259" s="191"/>
      <c r="D259" s="191"/>
      <c r="E259" s="191"/>
      <c r="F259" s="191"/>
      <c r="G259" s="191"/>
      <c r="H259" s="191"/>
      <c r="I259" s="191"/>
    </row>
    <row r="260" spans="1:9" x14ac:dyDescent="0.25">
      <c r="A260" s="228"/>
      <c r="B260" s="228"/>
      <c r="C260" s="191" t="s">
        <v>178</v>
      </c>
      <c r="D260" s="229" t="s">
        <v>179</v>
      </c>
      <c r="E260" s="229"/>
      <c r="F260" s="229"/>
      <c r="G260" s="229"/>
      <c r="H260" s="229"/>
      <c r="I260" s="229"/>
    </row>
    <row r="261" spans="1:9" s="14" customFormat="1" x14ac:dyDescent="0.25">
      <c r="A261" s="228"/>
      <c r="B261" s="228"/>
      <c r="C261" s="191"/>
      <c r="D261" s="229"/>
      <c r="E261" s="229"/>
      <c r="F261" s="229"/>
      <c r="G261" s="229"/>
      <c r="H261" s="229"/>
      <c r="I261" s="229"/>
    </row>
    <row r="262" spans="1:9" x14ac:dyDescent="0.25">
      <c r="A262" s="228"/>
      <c r="B262" s="228"/>
      <c r="C262" s="191"/>
      <c r="D262" s="229"/>
      <c r="E262" s="229"/>
      <c r="F262" s="229"/>
      <c r="G262" s="229"/>
      <c r="H262" s="229"/>
      <c r="I262" s="229"/>
    </row>
    <row r="263" spans="1:9" x14ac:dyDescent="0.25">
      <c r="A263" s="228"/>
      <c r="B263" s="228"/>
      <c r="C263" s="191"/>
      <c r="D263" s="229"/>
      <c r="E263" s="229"/>
      <c r="F263" s="229"/>
      <c r="G263" s="229"/>
      <c r="H263" s="229"/>
      <c r="I263" s="229"/>
    </row>
    <row r="264" spans="1:9" x14ac:dyDescent="0.25">
      <c r="A264" s="228"/>
      <c r="B264" s="228"/>
      <c r="C264" s="191"/>
      <c r="D264" s="191"/>
      <c r="E264" s="191"/>
      <c r="F264" s="191"/>
      <c r="G264" s="191"/>
      <c r="H264" s="191"/>
      <c r="I264" s="191"/>
    </row>
    <row r="265" spans="1:9" x14ac:dyDescent="0.25">
      <c r="A265" s="228"/>
      <c r="B265" s="228"/>
      <c r="C265" s="191" t="s">
        <v>11</v>
      </c>
      <c r="D265" s="221" t="s">
        <v>180</v>
      </c>
      <c r="E265" s="221"/>
      <c r="F265" s="221"/>
      <c r="G265" s="221"/>
      <c r="H265" s="221"/>
      <c r="I265" s="221"/>
    </row>
    <row r="266" spans="1:9" s="14" customFormat="1" x14ac:dyDescent="0.25">
      <c r="A266" s="228"/>
      <c r="B266" s="228"/>
      <c r="C266" s="191"/>
      <c r="D266" s="221"/>
      <c r="E266" s="221"/>
      <c r="F266" s="221"/>
      <c r="G266" s="221"/>
      <c r="H266" s="221"/>
      <c r="I266" s="221"/>
    </row>
    <row r="267" spans="1:9" x14ac:dyDescent="0.25">
      <c r="A267" s="228"/>
      <c r="B267" s="228"/>
      <c r="C267" s="191"/>
      <c r="D267" s="221"/>
      <c r="E267" s="221"/>
      <c r="F267" s="221"/>
      <c r="G267" s="221"/>
      <c r="H267" s="221"/>
      <c r="I267" s="221"/>
    </row>
    <row r="268" spans="1:9" x14ac:dyDescent="0.25">
      <c r="A268" s="228"/>
      <c r="B268" s="228"/>
      <c r="C268" s="191"/>
      <c r="D268" s="221"/>
      <c r="E268" s="221"/>
      <c r="F268" s="221"/>
      <c r="G268" s="221"/>
      <c r="H268" s="221"/>
      <c r="I268" s="221"/>
    </row>
    <row r="269" spans="1:9" x14ac:dyDescent="0.25">
      <c r="A269" s="228"/>
      <c r="B269" s="228"/>
      <c r="C269" s="191"/>
      <c r="D269" s="191"/>
      <c r="E269" s="191"/>
      <c r="F269" s="191"/>
      <c r="G269" s="191"/>
      <c r="H269" s="191"/>
      <c r="I269" s="191"/>
    </row>
    <row r="270" spans="1:9" x14ac:dyDescent="0.25">
      <c r="A270" s="228"/>
      <c r="B270" s="228"/>
      <c r="C270" s="103" t="s">
        <v>12</v>
      </c>
      <c r="D270" s="110" t="s">
        <v>94</v>
      </c>
      <c r="E270" s="192"/>
      <c r="F270" s="192"/>
      <c r="G270" s="192"/>
      <c r="H270" s="192"/>
      <c r="I270" s="192"/>
    </row>
    <row r="271" spans="1:9" ht="14.45" customHeight="1" x14ac:dyDescent="0.25">
      <c r="A271" s="228"/>
      <c r="B271" s="228"/>
      <c r="C271" s="117" t="s">
        <v>14</v>
      </c>
      <c r="D271" s="54">
        <v>0.184</v>
      </c>
      <c r="E271" s="193" t="s">
        <v>15</v>
      </c>
      <c r="F271" s="193"/>
      <c r="G271" s="193"/>
      <c r="H271" s="193"/>
      <c r="I271" s="193"/>
    </row>
    <row r="272" spans="1:9" x14ac:dyDescent="0.25">
      <c r="A272" s="228"/>
      <c r="B272" s="228"/>
      <c r="C272" s="117" t="s">
        <v>16</v>
      </c>
      <c r="D272" s="12">
        <v>14058</v>
      </c>
      <c r="E272" s="206" t="s">
        <v>343</v>
      </c>
      <c r="F272" s="207"/>
      <c r="G272" s="207"/>
      <c r="H272" s="207"/>
      <c r="I272" s="208"/>
    </row>
    <row r="273" spans="1:9" ht="30" x14ac:dyDescent="0.25">
      <c r="A273" s="228"/>
      <c r="B273" s="228"/>
      <c r="C273" s="103" t="s">
        <v>17</v>
      </c>
      <c r="D273" s="119">
        <v>78.2</v>
      </c>
      <c r="E273" s="209"/>
      <c r="F273" s="210"/>
      <c r="G273" s="210"/>
      <c r="H273" s="210"/>
      <c r="I273" s="211"/>
    </row>
    <row r="274" spans="1:9" ht="16.149999999999999" customHeight="1" x14ac:dyDescent="0.25">
      <c r="A274" s="243"/>
      <c r="B274" s="243"/>
      <c r="C274" s="243"/>
      <c r="D274" s="243"/>
      <c r="E274" s="243"/>
      <c r="F274" s="243"/>
      <c r="G274" s="243"/>
      <c r="H274" s="243"/>
      <c r="I274" s="243"/>
    </row>
    <row r="275" spans="1:9" ht="45" x14ac:dyDescent="0.25">
      <c r="A275" s="102" t="s">
        <v>0</v>
      </c>
      <c r="B275" s="102" t="s">
        <v>1</v>
      </c>
      <c r="C275" s="103" t="s">
        <v>21</v>
      </c>
      <c r="D275" s="4" t="s">
        <v>2</v>
      </c>
      <c r="E275" s="4" t="s">
        <v>23</v>
      </c>
      <c r="F275" s="4" t="s">
        <v>24</v>
      </c>
      <c r="G275" s="113" t="s">
        <v>22</v>
      </c>
      <c r="H275" s="113" t="s">
        <v>46</v>
      </c>
      <c r="I275" s="103" t="s">
        <v>290</v>
      </c>
    </row>
    <row r="276" spans="1:9" x14ac:dyDescent="0.25">
      <c r="A276" s="228" t="s">
        <v>181</v>
      </c>
      <c r="B276" s="228">
        <v>1</v>
      </c>
      <c r="C276" s="103" t="s">
        <v>26</v>
      </c>
      <c r="D276" s="110" t="s">
        <v>7</v>
      </c>
      <c r="E276" s="110" t="s">
        <v>127</v>
      </c>
      <c r="F276" s="110"/>
      <c r="G276" s="111">
        <v>29</v>
      </c>
      <c r="H276" s="109" t="s">
        <v>182</v>
      </c>
      <c r="I276" s="244" t="s">
        <v>183</v>
      </c>
    </row>
    <row r="277" spans="1:9" x14ac:dyDescent="0.25">
      <c r="A277" s="228"/>
      <c r="B277" s="228"/>
      <c r="C277" s="103" t="s">
        <v>39</v>
      </c>
      <c r="D277" s="110" t="s">
        <v>7</v>
      </c>
      <c r="E277" s="110" t="s">
        <v>83</v>
      </c>
      <c r="F277" s="110"/>
      <c r="G277" s="111">
        <v>20</v>
      </c>
      <c r="H277" s="109" t="s">
        <v>182</v>
      </c>
      <c r="I277" s="244"/>
    </row>
    <row r="278" spans="1:9" x14ac:dyDescent="0.25">
      <c r="A278" s="228"/>
      <c r="B278" s="228"/>
      <c r="C278" s="103" t="s">
        <v>39</v>
      </c>
      <c r="D278" s="110" t="s">
        <v>7</v>
      </c>
      <c r="E278" s="110" t="s">
        <v>184</v>
      </c>
      <c r="F278" s="110"/>
      <c r="G278" s="111">
        <v>19</v>
      </c>
      <c r="H278" s="109" t="s">
        <v>182</v>
      </c>
      <c r="I278" s="244"/>
    </row>
    <row r="279" spans="1:9" x14ac:dyDescent="0.25">
      <c r="A279" s="228"/>
      <c r="B279" s="228"/>
      <c r="C279" s="191" t="s">
        <v>182</v>
      </c>
      <c r="D279" s="191"/>
      <c r="E279" s="191"/>
      <c r="F279" s="191"/>
      <c r="G279" s="191"/>
      <c r="H279" s="191"/>
      <c r="I279" s="191"/>
    </row>
    <row r="280" spans="1:9" s="127" customFormat="1" ht="15.6" customHeight="1" x14ac:dyDescent="0.25">
      <c r="A280" s="228"/>
      <c r="B280" s="228"/>
      <c r="C280" s="103" t="s">
        <v>4</v>
      </c>
      <c r="D280" s="111">
        <v>75</v>
      </c>
      <c r="E280" s="112" t="s">
        <v>18</v>
      </c>
      <c r="F280" s="186"/>
      <c r="G280" s="187"/>
      <c r="H280" s="187"/>
      <c r="I280" s="188"/>
    </row>
    <row r="281" spans="1:9" x14ac:dyDescent="0.25">
      <c r="A281" s="228"/>
      <c r="B281" s="228"/>
      <c r="C281" s="103" t="s">
        <v>5</v>
      </c>
      <c r="D281" s="111" t="s">
        <v>6</v>
      </c>
      <c r="E281" s="196"/>
      <c r="F281" s="196"/>
      <c r="G281" s="196"/>
      <c r="H281" s="196"/>
      <c r="I281" s="196"/>
    </row>
    <row r="282" spans="1:9" x14ac:dyDescent="0.25">
      <c r="A282" s="228"/>
      <c r="B282" s="228"/>
      <c r="C282" s="225"/>
      <c r="D282" s="225"/>
      <c r="E282" s="225"/>
      <c r="F282" s="225"/>
      <c r="G282" s="225"/>
      <c r="H282" s="225"/>
      <c r="I282" s="225"/>
    </row>
    <row r="283" spans="1:9" x14ac:dyDescent="0.25">
      <c r="A283" s="228"/>
      <c r="B283" s="228"/>
      <c r="C283" s="20" t="s">
        <v>8</v>
      </c>
      <c r="D283" s="192"/>
      <c r="E283" s="192"/>
      <c r="F283" s="192"/>
      <c r="G283" s="192"/>
      <c r="H283" s="192"/>
      <c r="I283" s="192"/>
    </row>
    <row r="284" spans="1:9" ht="15" customHeight="1" x14ac:dyDescent="0.25">
      <c r="A284" s="228"/>
      <c r="B284" s="228"/>
      <c r="C284" s="103" t="s">
        <v>9</v>
      </c>
      <c r="D284" s="222" t="s">
        <v>185</v>
      </c>
      <c r="E284" s="223"/>
      <c r="F284" s="223"/>
      <c r="G284" s="223"/>
      <c r="H284" s="224"/>
      <c r="I284" s="98" t="s">
        <v>107</v>
      </c>
    </row>
    <row r="285" spans="1:9" s="14" customFormat="1" x14ac:dyDescent="0.25">
      <c r="A285" s="228"/>
      <c r="B285" s="228"/>
      <c r="C285" s="191"/>
      <c r="D285" s="191"/>
      <c r="E285" s="191"/>
      <c r="F285" s="191"/>
      <c r="G285" s="191"/>
      <c r="H285" s="191"/>
      <c r="I285" s="191"/>
    </row>
    <row r="286" spans="1:9" ht="15" customHeight="1" x14ac:dyDescent="0.25">
      <c r="A286" s="228"/>
      <c r="B286" s="228"/>
      <c r="C286" s="191" t="s">
        <v>10</v>
      </c>
      <c r="D286" s="192" t="s">
        <v>186</v>
      </c>
      <c r="E286" s="192"/>
      <c r="F286" s="192"/>
      <c r="G286" s="192"/>
      <c r="H286" s="192"/>
      <c r="I286" s="193" t="s">
        <v>19</v>
      </c>
    </row>
    <row r="287" spans="1:9" ht="15" customHeight="1" x14ac:dyDescent="0.25">
      <c r="A287" s="228"/>
      <c r="B287" s="228"/>
      <c r="C287" s="191"/>
      <c r="D287" s="192" t="s">
        <v>187</v>
      </c>
      <c r="E287" s="192"/>
      <c r="F287" s="192"/>
      <c r="G287" s="192"/>
      <c r="H287" s="192"/>
      <c r="I287" s="193"/>
    </row>
    <row r="288" spans="1:9" ht="15" customHeight="1" x14ac:dyDescent="0.25">
      <c r="A288" s="228"/>
      <c r="B288" s="228"/>
      <c r="C288" s="191"/>
      <c r="D288" s="192" t="s">
        <v>188</v>
      </c>
      <c r="E288" s="192"/>
      <c r="F288" s="192"/>
      <c r="G288" s="192"/>
      <c r="H288" s="192"/>
      <c r="I288" s="193"/>
    </row>
    <row r="289" spans="1:9" ht="15" customHeight="1" x14ac:dyDescent="0.25">
      <c r="A289" s="228"/>
      <c r="B289" s="228"/>
      <c r="C289" s="191"/>
      <c r="D289" s="192" t="s">
        <v>189</v>
      </c>
      <c r="E289" s="192"/>
      <c r="F289" s="192"/>
      <c r="G289" s="192"/>
      <c r="H289" s="192"/>
      <c r="I289" s="193"/>
    </row>
    <row r="290" spans="1:9" x14ac:dyDescent="0.25">
      <c r="A290" s="228"/>
      <c r="B290" s="228"/>
      <c r="C290" s="191"/>
      <c r="D290" s="191"/>
      <c r="E290" s="191"/>
      <c r="F290" s="191"/>
      <c r="G290" s="191"/>
      <c r="H290" s="191"/>
      <c r="I290" s="191"/>
    </row>
    <row r="291" spans="1:9" ht="15" customHeight="1" x14ac:dyDescent="0.25">
      <c r="A291" s="228"/>
      <c r="B291" s="228"/>
      <c r="C291" s="191" t="s">
        <v>11</v>
      </c>
      <c r="D291" s="221" t="s">
        <v>190</v>
      </c>
      <c r="E291" s="221"/>
      <c r="F291" s="221"/>
      <c r="G291" s="221"/>
      <c r="H291" s="221"/>
      <c r="I291" s="221"/>
    </row>
    <row r="292" spans="1:9" ht="14.45" customHeight="1" x14ac:dyDescent="0.25">
      <c r="A292" s="228"/>
      <c r="B292" s="228"/>
      <c r="C292" s="191"/>
      <c r="D292" s="221"/>
      <c r="E292" s="221"/>
      <c r="F292" s="221"/>
      <c r="G292" s="221"/>
      <c r="H292" s="221"/>
      <c r="I292" s="221"/>
    </row>
    <row r="293" spans="1:9" ht="14.45" customHeight="1" x14ac:dyDescent="0.25">
      <c r="A293" s="228"/>
      <c r="B293" s="228"/>
      <c r="C293" s="191"/>
      <c r="D293" s="225" t="s">
        <v>191</v>
      </c>
      <c r="E293" s="225"/>
      <c r="F293" s="225"/>
      <c r="G293" s="225"/>
      <c r="H293" s="225"/>
      <c r="I293" s="225"/>
    </row>
    <row r="294" spans="1:9" s="14" customFormat="1" ht="14.45" customHeight="1" x14ac:dyDescent="0.25">
      <c r="A294" s="228"/>
      <c r="B294" s="228"/>
      <c r="C294" s="191"/>
      <c r="D294" s="225"/>
      <c r="E294" s="225"/>
      <c r="F294" s="225"/>
      <c r="G294" s="225"/>
      <c r="H294" s="225"/>
      <c r="I294" s="225"/>
    </row>
    <row r="295" spans="1:9" x14ac:dyDescent="0.25">
      <c r="A295" s="228"/>
      <c r="B295" s="228"/>
      <c r="C295" s="191"/>
      <c r="D295" s="225"/>
      <c r="E295" s="225"/>
      <c r="F295" s="225"/>
      <c r="G295" s="225"/>
      <c r="H295" s="225"/>
      <c r="I295" s="225"/>
    </row>
    <row r="296" spans="1:9" x14ac:dyDescent="0.25">
      <c r="A296" s="228"/>
      <c r="B296" s="228"/>
      <c r="C296" s="191"/>
      <c r="D296" s="221" t="s">
        <v>192</v>
      </c>
      <c r="E296" s="221"/>
      <c r="F296" s="221"/>
      <c r="G296" s="221"/>
      <c r="H296" s="221"/>
      <c r="I296" s="221"/>
    </row>
    <row r="297" spans="1:9" x14ac:dyDescent="0.25">
      <c r="A297" s="228"/>
      <c r="B297" s="228"/>
      <c r="C297" s="191"/>
      <c r="D297" s="221"/>
      <c r="E297" s="221"/>
      <c r="F297" s="221"/>
      <c r="G297" s="221"/>
      <c r="H297" s="221"/>
      <c r="I297" s="221"/>
    </row>
    <row r="298" spans="1:9" s="14" customFormat="1" x14ac:dyDescent="0.25">
      <c r="A298" s="228"/>
      <c r="B298" s="228"/>
      <c r="C298" s="191"/>
      <c r="D298" s="221"/>
      <c r="E298" s="221"/>
      <c r="F298" s="221"/>
      <c r="G298" s="221"/>
      <c r="H298" s="221"/>
      <c r="I298" s="221"/>
    </row>
    <row r="299" spans="1:9" x14ac:dyDescent="0.25">
      <c r="A299" s="228"/>
      <c r="B299" s="228"/>
      <c r="C299" s="191"/>
      <c r="D299" s="221"/>
      <c r="E299" s="221"/>
      <c r="F299" s="221"/>
      <c r="G299" s="221"/>
      <c r="H299" s="221"/>
      <c r="I299" s="221"/>
    </row>
    <row r="300" spans="1:9" x14ac:dyDescent="0.25">
      <c r="A300" s="228"/>
      <c r="B300" s="228"/>
      <c r="C300" s="191"/>
      <c r="D300" s="221" t="s">
        <v>193</v>
      </c>
      <c r="E300" s="221"/>
      <c r="F300" s="221"/>
      <c r="G300" s="221"/>
      <c r="H300" s="221"/>
      <c r="I300" s="221"/>
    </row>
    <row r="301" spans="1:9" s="14" customFormat="1" x14ac:dyDescent="0.25">
      <c r="A301" s="228"/>
      <c r="B301" s="228"/>
      <c r="C301" s="191"/>
      <c r="D301" s="221"/>
      <c r="E301" s="221"/>
      <c r="F301" s="221"/>
      <c r="G301" s="221"/>
      <c r="H301" s="221"/>
      <c r="I301" s="221"/>
    </row>
    <row r="302" spans="1:9" x14ac:dyDescent="0.25">
      <c r="A302" s="228"/>
      <c r="B302" s="228"/>
      <c r="C302" s="191"/>
      <c r="D302" s="221"/>
      <c r="E302" s="221"/>
      <c r="F302" s="221"/>
      <c r="G302" s="221"/>
      <c r="H302" s="221"/>
      <c r="I302" s="221"/>
    </row>
    <row r="303" spans="1:9" s="14" customFormat="1" x14ac:dyDescent="0.25">
      <c r="A303" s="228"/>
      <c r="B303" s="228"/>
      <c r="C303" s="191"/>
      <c r="D303" s="245" t="s">
        <v>194</v>
      </c>
      <c r="E303" s="245"/>
      <c r="F303" s="245"/>
      <c r="G303" s="245"/>
      <c r="H303" s="245"/>
      <c r="I303" s="245"/>
    </row>
    <row r="304" spans="1:9" s="14" customFormat="1" x14ac:dyDescent="0.25">
      <c r="A304" s="228"/>
      <c r="B304" s="228"/>
      <c r="C304" s="191"/>
      <c r="D304" s="245"/>
      <c r="E304" s="245"/>
      <c r="F304" s="245"/>
      <c r="G304" s="245"/>
      <c r="H304" s="245"/>
      <c r="I304" s="245"/>
    </row>
    <row r="305" spans="1:9" s="14" customFormat="1" x14ac:dyDescent="0.25">
      <c r="A305" s="228"/>
      <c r="B305" s="228"/>
      <c r="C305" s="191"/>
      <c r="D305" s="245"/>
      <c r="E305" s="245"/>
      <c r="F305" s="245"/>
      <c r="G305" s="245"/>
      <c r="H305" s="245"/>
      <c r="I305" s="245"/>
    </row>
    <row r="306" spans="1:9" ht="15" customHeight="1" x14ac:dyDescent="0.25">
      <c r="A306" s="228"/>
      <c r="B306" s="228"/>
      <c r="C306" s="191"/>
      <c r="D306" s="245"/>
      <c r="E306" s="245"/>
      <c r="F306" s="245"/>
      <c r="G306" s="245"/>
      <c r="H306" s="245"/>
      <c r="I306" s="245"/>
    </row>
    <row r="307" spans="1:9" s="14" customFormat="1" ht="15" customHeight="1" x14ac:dyDescent="0.25">
      <c r="A307" s="228"/>
      <c r="B307" s="228"/>
      <c r="C307" s="191"/>
      <c r="D307" s="191"/>
      <c r="E307" s="191"/>
      <c r="F307" s="191"/>
      <c r="G307" s="191"/>
      <c r="H307" s="191"/>
      <c r="I307" s="191"/>
    </row>
    <row r="308" spans="1:9" x14ac:dyDescent="0.25">
      <c r="A308" s="228"/>
      <c r="B308" s="228"/>
      <c r="C308" s="103" t="s">
        <v>12</v>
      </c>
      <c r="D308" s="110" t="s">
        <v>13</v>
      </c>
      <c r="E308" s="192"/>
      <c r="F308" s="192"/>
      <c r="G308" s="192"/>
      <c r="H308" s="192"/>
      <c r="I308" s="192"/>
    </row>
    <row r="309" spans="1:9" ht="14.45" customHeight="1" x14ac:dyDescent="0.25">
      <c r="A309" s="228"/>
      <c r="B309" s="228"/>
      <c r="C309" s="117" t="s">
        <v>14</v>
      </c>
      <c r="D309" s="118">
        <v>0.2</v>
      </c>
      <c r="E309" s="193" t="s">
        <v>15</v>
      </c>
      <c r="F309" s="193"/>
      <c r="G309" s="193"/>
      <c r="H309" s="193"/>
      <c r="I309" s="193"/>
    </row>
    <row r="310" spans="1:9" ht="15" customHeight="1" x14ac:dyDescent="0.25">
      <c r="A310" s="228"/>
      <c r="B310" s="228"/>
      <c r="C310" s="117" t="s">
        <v>16</v>
      </c>
      <c r="D310" s="12">
        <v>4043</v>
      </c>
      <c r="E310" s="200" t="s">
        <v>195</v>
      </c>
      <c r="F310" s="201"/>
      <c r="G310" s="201"/>
      <c r="H310" s="201"/>
      <c r="I310" s="202"/>
    </row>
    <row r="311" spans="1:9" ht="15" customHeight="1" x14ac:dyDescent="0.25">
      <c r="A311" s="228"/>
      <c r="B311" s="228"/>
      <c r="C311" s="103" t="s">
        <v>17</v>
      </c>
      <c r="D311" s="119">
        <v>86.1</v>
      </c>
      <c r="E311" s="203"/>
      <c r="F311" s="204"/>
      <c r="G311" s="204"/>
      <c r="H311" s="204"/>
      <c r="I311" s="205"/>
    </row>
    <row r="312" spans="1:9" s="14" customFormat="1" x14ac:dyDescent="0.25">
      <c r="A312" s="116"/>
      <c r="B312" s="116"/>
      <c r="C312" s="107"/>
      <c r="D312" s="34"/>
      <c r="E312" s="55"/>
      <c r="F312" s="55"/>
      <c r="G312" s="55"/>
      <c r="H312" s="55"/>
      <c r="I312" s="182"/>
    </row>
    <row r="313" spans="1:9" s="14" customFormat="1" ht="45" x14ac:dyDescent="0.25">
      <c r="A313" s="108" t="s">
        <v>0</v>
      </c>
      <c r="B313" s="108" t="s">
        <v>1</v>
      </c>
      <c r="C313" s="103" t="s">
        <v>21</v>
      </c>
      <c r="D313" s="4" t="s">
        <v>2</v>
      </c>
      <c r="E313" s="4" t="s">
        <v>23</v>
      </c>
      <c r="F313" s="4" t="s">
        <v>24</v>
      </c>
      <c r="G313" s="113" t="s">
        <v>22</v>
      </c>
      <c r="H313" s="113" t="s">
        <v>46</v>
      </c>
      <c r="I313" s="103" t="s">
        <v>3</v>
      </c>
    </row>
    <row r="314" spans="1:9" s="14" customFormat="1" ht="14.45" customHeight="1" x14ac:dyDescent="0.25">
      <c r="A314" s="45" t="s">
        <v>212</v>
      </c>
      <c r="B314" s="45">
        <v>1</v>
      </c>
      <c r="C314" s="46" t="s">
        <v>100</v>
      </c>
      <c r="D314" s="105"/>
      <c r="E314" s="105"/>
      <c r="F314" s="105"/>
      <c r="G314" s="105"/>
      <c r="H314" s="105"/>
      <c r="I314" s="100"/>
    </row>
    <row r="315" spans="1:9" ht="15.6" customHeight="1" x14ac:dyDescent="0.25">
      <c r="A315" s="246"/>
      <c r="B315" s="246"/>
      <c r="C315" s="246"/>
      <c r="D315" s="246"/>
      <c r="E315" s="246"/>
      <c r="F315" s="246"/>
      <c r="G315" s="246"/>
      <c r="H315" s="246"/>
      <c r="I315" s="246"/>
    </row>
    <row r="316" spans="1:9" ht="45" x14ac:dyDescent="0.25">
      <c r="A316" s="102" t="s">
        <v>0</v>
      </c>
      <c r="B316" s="102" t="s">
        <v>1</v>
      </c>
      <c r="C316" s="103" t="s">
        <v>21</v>
      </c>
      <c r="D316" s="4" t="s">
        <v>2</v>
      </c>
      <c r="E316" s="4" t="s">
        <v>23</v>
      </c>
      <c r="F316" s="4" t="s">
        <v>24</v>
      </c>
      <c r="G316" s="113" t="s">
        <v>22</v>
      </c>
      <c r="H316" s="113" t="s">
        <v>46</v>
      </c>
      <c r="I316" s="103" t="s">
        <v>3</v>
      </c>
    </row>
    <row r="317" spans="1:9" ht="30" x14ac:dyDescent="0.25">
      <c r="A317" s="228" t="s">
        <v>196</v>
      </c>
      <c r="B317" s="228">
        <v>1</v>
      </c>
      <c r="C317" s="103" t="s">
        <v>26</v>
      </c>
      <c r="D317" s="110" t="s">
        <v>7</v>
      </c>
      <c r="E317" s="110" t="s">
        <v>197</v>
      </c>
      <c r="F317" s="110"/>
      <c r="G317" s="111">
        <v>27.56</v>
      </c>
      <c r="H317" s="109"/>
      <c r="I317" s="101" t="s">
        <v>211</v>
      </c>
    </row>
    <row r="318" spans="1:9" s="21" customFormat="1" ht="15" customHeight="1" x14ac:dyDescent="0.25">
      <c r="A318" s="228"/>
      <c r="B318" s="228"/>
      <c r="C318" s="241" t="s">
        <v>198</v>
      </c>
      <c r="D318" s="253" t="s">
        <v>7</v>
      </c>
      <c r="E318" s="253" t="s">
        <v>141</v>
      </c>
      <c r="F318" s="253"/>
      <c r="G318" s="255">
        <v>27.56</v>
      </c>
      <c r="H318" s="257"/>
      <c r="I318" s="259" t="s">
        <v>199</v>
      </c>
    </row>
    <row r="319" spans="1:9" s="14" customFormat="1" ht="15" customHeight="1" x14ac:dyDescent="0.25">
      <c r="A319" s="228"/>
      <c r="B319" s="228"/>
      <c r="C319" s="242"/>
      <c r="D319" s="254"/>
      <c r="E319" s="254"/>
      <c r="F319" s="254"/>
      <c r="G319" s="256"/>
      <c r="H319" s="258"/>
      <c r="I319" s="260"/>
    </row>
    <row r="320" spans="1:9" ht="60" x14ac:dyDescent="0.25">
      <c r="A320" s="228"/>
      <c r="B320" s="228"/>
      <c r="C320" s="103" t="s">
        <v>200</v>
      </c>
      <c r="D320" s="110" t="s">
        <v>7</v>
      </c>
      <c r="E320" s="110" t="s">
        <v>139</v>
      </c>
      <c r="F320" s="110"/>
      <c r="G320" s="111">
        <v>23.59</v>
      </c>
      <c r="H320" s="109"/>
      <c r="I320" s="101" t="s">
        <v>210</v>
      </c>
    </row>
    <row r="321" spans="1:9" ht="60" x14ac:dyDescent="0.25">
      <c r="A321" s="228"/>
      <c r="B321" s="228"/>
      <c r="C321" s="103" t="s">
        <v>62</v>
      </c>
      <c r="D321" s="110" t="s">
        <v>7</v>
      </c>
      <c r="E321" s="110" t="s">
        <v>41</v>
      </c>
      <c r="F321" s="110"/>
      <c r="G321" s="111">
        <v>18.03</v>
      </c>
      <c r="H321" s="109"/>
      <c r="I321" s="101" t="s">
        <v>210</v>
      </c>
    </row>
    <row r="322" spans="1:9" ht="60" x14ac:dyDescent="0.25">
      <c r="A322" s="228"/>
      <c r="B322" s="228"/>
      <c r="C322" s="103" t="s">
        <v>201</v>
      </c>
      <c r="D322" s="110" t="s">
        <v>7</v>
      </c>
      <c r="E322" s="110" t="s">
        <v>202</v>
      </c>
      <c r="F322" s="110"/>
      <c r="G322" s="111">
        <v>16.98</v>
      </c>
      <c r="H322" s="109"/>
      <c r="I322" s="101" t="s">
        <v>210</v>
      </c>
    </row>
    <row r="323" spans="1:9" x14ac:dyDescent="0.25">
      <c r="A323" s="228"/>
      <c r="B323" s="228"/>
      <c r="C323" s="225"/>
      <c r="D323" s="225"/>
      <c r="E323" s="225"/>
      <c r="F323" s="225"/>
      <c r="G323" s="225"/>
      <c r="H323" s="225"/>
      <c r="I323" s="225"/>
    </row>
    <row r="324" spans="1:9" s="127" customFormat="1" ht="15.6" customHeight="1" x14ac:dyDescent="0.25">
      <c r="A324" s="228"/>
      <c r="B324" s="228"/>
      <c r="C324" s="103" t="s">
        <v>4</v>
      </c>
      <c r="D324" s="111">
        <v>75</v>
      </c>
      <c r="E324" s="112" t="s">
        <v>18</v>
      </c>
      <c r="F324" s="186"/>
      <c r="G324" s="187"/>
      <c r="H324" s="187"/>
      <c r="I324" s="188"/>
    </row>
    <row r="325" spans="1:9" x14ac:dyDescent="0.25">
      <c r="A325" s="228"/>
      <c r="B325" s="228"/>
      <c r="C325" s="103" t="s">
        <v>5</v>
      </c>
      <c r="D325" s="111" t="s">
        <v>6</v>
      </c>
      <c r="E325" s="196"/>
      <c r="F325" s="196"/>
      <c r="G325" s="196"/>
      <c r="H325" s="196"/>
      <c r="I325" s="196"/>
    </row>
    <row r="326" spans="1:9" x14ac:dyDescent="0.25">
      <c r="A326" s="228"/>
      <c r="B326" s="228"/>
      <c r="C326" s="225"/>
      <c r="D326" s="225"/>
      <c r="E326" s="225"/>
      <c r="F326" s="225"/>
      <c r="G326" s="225"/>
      <c r="H326" s="225"/>
      <c r="I326" s="225"/>
    </row>
    <row r="327" spans="1:9" x14ac:dyDescent="0.25">
      <c r="A327" s="228"/>
      <c r="B327" s="228"/>
      <c r="C327" s="20" t="s">
        <v>8</v>
      </c>
      <c r="D327" s="192"/>
      <c r="E327" s="192"/>
      <c r="F327" s="192"/>
      <c r="G327" s="192"/>
      <c r="H327" s="192"/>
      <c r="I327" s="192"/>
    </row>
    <row r="328" spans="1:9" ht="15" customHeight="1" x14ac:dyDescent="0.25">
      <c r="A328" s="228"/>
      <c r="B328" s="228"/>
      <c r="C328" s="103" t="s">
        <v>9</v>
      </c>
      <c r="D328" s="222" t="s">
        <v>203</v>
      </c>
      <c r="E328" s="223"/>
      <c r="F328" s="223"/>
      <c r="G328" s="223"/>
      <c r="H328" s="224"/>
      <c r="I328" s="98" t="s">
        <v>204</v>
      </c>
    </row>
    <row r="329" spans="1:9" s="14" customFormat="1" ht="15" customHeight="1" x14ac:dyDescent="0.25">
      <c r="A329" s="228"/>
      <c r="B329" s="228"/>
      <c r="C329" s="191"/>
      <c r="D329" s="191"/>
      <c r="E329" s="191"/>
      <c r="F329" s="191"/>
      <c r="G329" s="191"/>
      <c r="H329" s="191"/>
      <c r="I329" s="191"/>
    </row>
    <row r="330" spans="1:9" ht="15" customHeight="1" x14ac:dyDescent="0.25">
      <c r="A330" s="228"/>
      <c r="B330" s="228"/>
      <c r="C330" s="191" t="s">
        <v>10</v>
      </c>
      <c r="D330" s="192" t="s">
        <v>205</v>
      </c>
      <c r="E330" s="192"/>
      <c r="F330" s="192"/>
      <c r="G330" s="192"/>
      <c r="H330" s="192"/>
      <c r="I330" s="193" t="s">
        <v>206</v>
      </c>
    </row>
    <row r="331" spans="1:9" ht="15" customHeight="1" x14ac:dyDescent="0.25">
      <c r="A331" s="228"/>
      <c r="B331" s="228"/>
      <c r="C331" s="191"/>
      <c r="D331" s="192" t="s">
        <v>207</v>
      </c>
      <c r="E331" s="192"/>
      <c r="F331" s="192"/>
      <c r="G331" s="192"/>
      <c r="H331" s="192"/>
      <c r="I331" s="193"/>
    </row>
    <row r="332" spans="1:9" ht="15" customHeight="1" x14ac:dyDescent="0.25">
      <c r="A332" s="228"/>
      <c r="B332" s="228"/>
      <c r="C332" s="191"/>
      <c r="D332" s="192" t="s">
        <v>208</v>
      </c>
      <c r="E332" s="192"/>
      <c r="F332" s="192"/>
      <c r="G332" s="192"/>
      <c r="H332" s="192"/>
      <c r="I332" s="193"/>
    </row>
    <row r="333" spans="1:9" x14ac:dyDescent="0.25">
      <c r="A333" s="228"/>
      <c r="B333" s="228"/>
      <c r="C333" s="191"/>
      <c r="D333" s="191"/>
      <c r="E333" s="191"/>
      <c r="F333" s="191"/>
      <c r="G333" s="191"/>
      <c r="H333" s="191"/>
      <c r="I333" s="191"/>
    </row>
    <row r="334" spans="1:9" ht="15" customHeight="1" x14ac:dyDescent="0.25">
      <c r="A334" s="228"/>
      <c r="B334" s="228"/>
      <c r="C334" s="191" t="s">
        <v>11</v>
      </c>
      <c r="D334" s="221" t="s">
        <v>209</v>
      </c>
      <c r="E334" s="221"/>
      <c r="F334" s="221"/>
      <c r="G334" s="221"/>
      <c r="H334" s="221"/>
      <c r="I334" s="221"/>
    </row>
    <row r="335" spans="1:9" ht="15" customHeight="1" x14ac:dyDescent="0.25">
      <c r="A335" s="228"/>
      <c r="B335" s="228"/>
      <c r="C335" s="191"/>
      <c r="D335" s="221"/>
      <c r="E335" s="221"/>
      <c r="F335" s="221"/>
      <c r="G335" s="221"/>
      <c r="H335" s="221"/>
      <c r="I335" s="221"/>
    </row>
    <row r="336" spans="1:9" ht="15" customHeight="1" x14ac:dyDescent="0.25">
      <c r="A336" s="228"/>
      <c r="B336" s="228"/>
      <c r="C336" s="191"/>
      <c r="D336" s="221"/>
      <c r="E336" s="221"/>
      <c r="F336" s="221"/>
      <c r="G336" s="221"/>
      <c r="H336" s="221"/>
      <c r="I336" s="221"/>
    </row>
    <row r="337" spans="1:9" ht="15" customHeight="1" x14ac:dyDescent="0.25">
      <c r="A337" s="228"/>
      <c r="B337" s="228"/>
      <c r="C337" s="191"/>
      <c r="D337" s="221"/>
      <c r="E337" s="221"/>
      <c r="F337" s="221"/>
      <c r="G337" s="221"/>
      <c r="H337" s="221"/>
      <c r="I337" s="221"/>
    </row>
    <row r="338" spans="1:9" x14ac:dyDescent="0.25">
      <c r="A338" s="228"/>
      <c r="B338" s="228"/>
      <c r="C338" s="191"/>
      <c r="D338" s="191"/>
      <c r="E338" s="191"/>
      <c r="F338" s="191"/>
      <c r="G338" s="191"/>
      <c r="H338" s="191"/>
      <c r="I338" s="191"/>
    </row>
    <row r="339" spans="1:9" x14ac:dyDescent="0.25">
      <c r="A339" s="228"/>
      <c r="B339" s="228"/>
      <c r="C339" s="103" t="s">
        <v>12</v>
      </c>
      <c r="D339" s="110" t="s">
        <v>13</v>
      </c>
      <c r="E339" s="192"/>
      <c r="F339" s="192"/>
      <c r="G339" s="192"/>
      <c r="H339" s="192"/>
      <c r="I339" s="192"/>
    </row>
    <row r="340" spans="1:9" ht="15" customHeight="1" x14ac:dyDescent="0.25">
      <c r="A340" s="228"/>
      <c r="B340" s="228"/>
      <c r="C340" s="117" t="s">
        <v>14</v>
      </c>
      <c r="D340" s="118">
        <v>0.11</v>
      </c>
      <c r="E340" s="193" t="s">
        <v>15</v>
      </c>
      <c r="F340" s="193"/>
      <c r="G340" s="193"/>
      <c r="H340" s="193"/>
      <c r="I340" s="193"/>
    </row>
    <row r="341" spans="1:9" ht="15" customHeight="1" x14ac:dyDescent="0.25">
      <c r="A341" s="228"/>
      <c r="B341" s="228"/>
      <c r="C341" s="117" t="s">
        <v>16</v>
      </c>
      <c r="D341" s="12">
        <v>3387</v>
      </c>
      <c r="E341" s="200" t="s">
        <v>362</v>
      </c>
      <c r="F341" s="201"/>
      <c r="G341" s="201"/>
      <c r="H341" s="201"/>
      <c r="I341" s="202"/>
    </row>
    <row r="342" spans="1:9" ht="15" customHeight="1" x14ac:dyDescent="0.25">
      <c r="A342" s="228"/>
      <c r="B342" s="228"/>
      <c r="C342" s="103" t="s">
        <v>17</v>
      </c>
      <c r="D342" s="119">
        <v>85.7</v>
      </c>
      <c r="E342" s="203"/>
      <c r="F342" s="204"/>
      <c r="G342" s="204"/>
      <c r="H342" s="204"/>
      <c r="I342" s="205"/>
    </row>
    <row r="343" spans="1:9" ht="16.149999999999999" customHeight="1" x14ac:dyDescent="0.25">
      <c r="A343" s="243"/>
      <c r="B343" s="243"/>
      <c r="C343" s="243"/>
      <c r="D343" s="243"/>
      <c r="E343" s="243"/>
      <c r="F343" s="243"/>
      <c r="G343" s="243"/>
      <c r="H343" s="243"/>
      <c r="I343" s="243"/>
    </row>
    <row r="344" spans="1:9" ht="45" x14ac:dyDescent="0.25">
      <c r="A344" s="102" t="s">
        <v>0</v>
      </c>
      <c r="B344" s="102" t="s">
        <v>1</v>
      </c>
      <c r="C344" s="103" t="s">
        <v>21</v>
      </c>
      <c r="D344" s="4" t="s">
        <v>2</v>
      </c>
      <c r="E344" s="4" t="s">
        <v>23</v>
      </c>
      <c r="F344" s="4" t="s">
        <v>24</v>
      </c>
      <c r="G344" s="113" t="s">
        <v>22</v>
      </c>
      <c r="H344" s="113" t="s">
        <v>46</v>
      </c>
      <c r="I344" s="103" t="s">
        <v>290</v>
      </c>
    </row>
    <row r="345" spans="1:9" x14ac:dyDescent="0.25">
      <c r="A345" s="228" t="s">
        <v>216</v>
      </c>
      <c r="B345" s="228">
        <v>1</v>
      </c>
      <c r="C345" s="103" t="s">
        <v>217</v>
      </c>
      <c r="D345" s="110" t="s">
        <v>7</v>
      </c>
      <c r="E345" s="110" t="s">
        <v>218</v>
      </c>
      <c r="F345" s="110"/>
      <c r="G345" s="111">
        <v>38</v>
      </c>
      <c r="H345" s="109" t="s">
        <v>182</v>
      </c>
      <c r="I345" s="244" t="s">
        <v>221</v>
      </c>
    </row>
    <row r="346" spans="1:9" ht="15.6" customHeight="1" x14ac:dyDescent="0.25">
      <c r="A346" s="228"/>
      <c r="B346" s="228"/>
      <c r="C346" s="103" t="s">
        <v>219</v>
      </c>
      <c r="D346" s="110" t="s">
        <v>7</v>
      </c>
      <c r="E346" s="110" t="s">
        <v>220</v>
      </c>
      <c r="F346" s="110"/>
      <c r="G346" s="111">
        <v>21.25</v>
      </c>
      <c r="H346" s="109" t="s">
        <v>182</v>
      </c>
      <c r="I346" s="244"/>
    </row>
    <row r="347" spans="1:9" x14ac:dyDescent="0.25">
      <c r="A347" s="228"/>
      <c r="B347" s="228"/>
      <c r="C347" s="103" t="s">
        <v>222</v>
      </c>
      <c r="D347" s="110" t="s">
        <v>7</v>
      </c>
      <c r="E347" s="110" t="s">
        <v>223</v>
      </c>
      <c r="F347" s="110"/>
      <c r="G347" s="111">
        <v>25.55</v>
      </c>
      <c r="H347" s="109" t="s">
        <v>182</v>
      </c>
      <c r="I347" s="244"/>
    </row>
    <row r="348" spans="1:9" x14ac:dyDescent="0.25">
      <c r="A348" s="228"/>
      <c r="B348" s="228"/>
      <c r="C348" s="103" t="s">
        <v>224</v>
      </c>
      <c r="D348" s="110" t="s">
        <v>7</v>
      </c>
      <c r="E348" s="110" t="s">
        <v>225</v>
      </c>
      <c r="F348" s="110"/>
      <c r="G348" s="111">
        <v>18.899999999999999</v>
      </c>
      <c r="H348" s="109" t="s">
        <v>182</v>
      </c>
      <c r="I348" s="244"/>
    </row>
    <row r="349" spans="1:9" x14ac:dyDescent="0.25">
      <c r="A349" s="228"/>
      <c r="B349" s="228"/>
      <c r="C349" s="103" t="s">
        <v>226</v>
      </c>
      <c r="D349" s="110" t="s">
        <v>7</v>
      </c>
      <c r="E349" s="110" t="s">
        <v>227</v>
      </c>
      <c r="F349" s="110"/>
      <c r="G349" s="111">
        <v>19.850000000000001</v>
      </c>
      <c r="H349" s="109" t="s">
        <v>182</v>
      </c>
      <c r="I349" s="244"/>
    </row>
    <row r="350" spans="1:9" x14ac:dyDescent="0.25">
      <c r="A350" s="228"/>
      <c r="B350" s="228"/>
      <c r="C350" s="225"/>
      <c r="D350" s="225"/>
      <c r="E350" s="225"/>
      <c r="F350" s="225"/>
      <c r="G350" s="225"/>
      <c r="H350" s="225"/>
      <c r="I350" s="225"/>
    </row>
    <row r="351" spans="1:9" s="127" customFormat="1" ht="15.6" customHeight="1" x14ac:dyDescent="0.25">
      <c r="A351" s="228"/>
      <c r="B351" s="228"/>
      <c r="C351" s="103" t="s">
        <v>4</v>
      </c>
      <c r="D351" s="111">
        <v>75</v>
      </c>
      <c r="E351" s="112" t="s">
        <v>18</v>
      </c>
      <c r="F351" s="186"/>
      <c r="G351" s="187"/>
      <c r="H351" s="187"/>
      <c r="I351" s="188"/>
    </row>
    <row r="352" spans="1:9" x14ac:dyDescent="0.25">
      <c r="A352" s="228"/>
      <c r="B352" s="228"/>
      <c r="C352" s="103" t="s">
        <v>5</v>
      </c>
      <c r="D352" s="111" t="s">
        <v>6</v>
      </c>
      <c r="E352" s="196"/>
      <c r="F352" s="196"/>
      <c r="G352" s="196"/>
      <c r="H352" s="196"/>
      <c r="I352" s="196"/>
    </row>
    <row r="353" spans="1:9" x14ac:dyDescent="0.25">
      <c r="A353" s="228"/>
      <c r="B353" s="228"/>
      <c r="C353" s="225"/>
      <c r="D353" s="225"/>
      <c r="E353" s="225"/>
      <c r="F353" s="225"/>
      <c r="G353" s="225"/>
      <c r="H353" s="225"/>
      <c r="I353" s="225"/>
    </row>
    <row r="354" spans="1:9" x14ac:dyDescent="0.25">
      <c r="A354" s="228"/>
      <c r="B354" s="228"/>
      <c r="C354" s="20" t="s">
        <v>8</v>
      </c>
      <c r="D354" s="192"/>
      <c r="E354" s="192"/>
      <c r="F354" s="192"/>
      <c r="G354" s="192"/>
      <c r="H354" s="192"/>
      <c r="I354" s="192"/>
    </row>
    <row r="355" spans="1:9" ht="15" customHeight="1" x14ac:dyDescent="0.25">
      <c r="A355" s="228"/>
      <c r="B355" s="228"/>
      <c r="C355" s="103" t="s">
        <v>9</v>
      </c>
      <c r="D355" s="222" t="s">
        <v>66</v>
      </c>
      <c r="E355" s="223"/>
      <c r="F355" s="223"/>
      <c r="G355" s="223"/>
      <c r="H355" s="224"/>
      <c r="I355" s="98" t="s">
        <v>235</v>
      </c>
    </row>
    <row r="356" spans="1:9" s="14" customFormat="1" x14ac:dyDescent="0.25">
      <c r="A356" s="228"/>
      <c r="B356" s="228"/>
      <c r="C356" s="191"/>
      <c r="D356" s="191"/>
      <c r="E356" s="191"/>
      <c r="F356" s="191"/>
      <c r="G356" s="191"/>
      <c r="H356" s="191"/>
      <c r="I356" s="191"/>
    </row>
    <row r="357" spans="1:9" ht="15" customHeight="1" x14ac:dyDescent="0.25">
      <c r="A357" s="228"/>
      <c r="B357" s="228"/>
      <c r="C357" s="191" t="s">
        <v>10</v>
      </c>
      <c r="D357" s="192" t="s">
        <v>228</v>
      </c>
      <c r="E357" s="192"/>
      <c r="F357" s="192"/>
      <c r="G357" s="192"/>
      <c r="H357" s="192"/>
      <c r="I357" s="193" t="s">
        <v>236</v>
      </c>
    </row>
    <row r="358" spans="1:9" ht="15" customHeight="1" x14ac:dyDescent="0.25">
      <c r="A358" s="228"/>
      <c r="B358" s="228"/>
      <c r="C358" s="191"/>
      <c r="D358" s="192" t="s">
        <v>229</v>
      </c>
      <c r="E358" s="192"/>
      <c r="F358" s="192"/>
      <c r="G358" s="192"/>
      <c r="H358" s="192"/>
      <c r="I358" s="193"/>
    </row>
    <row r="359" spans="1:9" ht="15" customHeight="1" x14ac:dyDescent="0.25">
      <c r="A359" s="228"/>
      <c r="B359" s="228"/>
      <c r="C359" s="191"/>
      <c r="D359" s="192" t="s">
        <v>230</v>
      </c>
      <c r="E359" s="192"/>
      <c r="F359" s="192"/>
      <c r="G359" s="192"/>
      <c r="H359" s="192"/>
      <c r="I359" s="193"/>
    </row>
    <row r="360" spans="1:9" ht="15" customHeight="1" x14ac:dyDescent="0.25">
      <c r="A360" s="228"/>
      <c r="B360" s="228"/>
      <c r="C360" s="191"/>
      <c r="D360" s="192" t="s">
        <v>231</v>
      </c>
      <c r="E360" s="192"/>
      <c r="F360" s="192"/>
      <c r="G360" s="192"/>
      <c r="H360" s="192"/>
      <c r="I360" s="193"/>
    </row>
    <row r="361" spans="1:9" ht="15" customHeight="1" x14ac:dyDescent="0.25">
      <c r="A361" s="228"/>
      <c r="B361" s="228"/>
      <c r="C361" s="191"/>
      <c r="D361" s="192" t="s">
        <v>232</v>
      </c>
      <c r="E361" s="192"/>
      <c r="F361" s="192"/>
      <c r="G361" s="192"/>
      <c r="H361" s="192"/>
      <c r="I361" s="193"/>
    </row>
    <row r="362" spans="1:9" ht="15" customHeight="1" x14ac:dyDescent="0.25">
      <c r="A362" s="228"/>
      <c r="B362" s="228"/>
      <c r="C362" s="191"/>
      <c r="D362" s="229" t="s">
        <v>237</v>
      </c>
      <c r="E362" s="229"/>
      <c r="F362" s="229"/>
      <c r="G362" s="229"/>
      <c r="H362" s="229"/>
      <c r="I362" s="193"/>
    </row>
    <row r="363" spans="1:9" ht="15" customHeight="1" x14ac:dyDescent="0.25">
      <c r="A363" s="228"/>
      <c r="B363" s="228"/>
      <c r="C363" s="191"/>
      <c r="D363" s="247" t="s">
        <v>238</v>
      </c>
      <c r="E363" s="248"/>
      <c r="F363" s="248"/>
      <c r="G363" s="248"/>
      <c r="H363" s="249"/>
      <c r="I363" s="193"/>
    </row>
    <row r="364" spans="1:9" ht="15" customHeight="1" x14ac:dyDescent="0.25">
      <c r="A364" s="228"/>
      <c r="B364" s="228"/>
      <c r="C364" s="191"/>
      <c r="D364" s="250"/>
      <c r="E364" s="251"/>
      <c r="F364" s="251"/>
      <c r="G364" s="251"/>
      <c r="H364" s="252"/>
      <c r="I364" s="193"/>
    </row>
    <row r="365" spans="1:9" x14ac:dyDescent="0.25">
      <c r="A365" s="228"/>
      <c r="B365" s="228"/>
      <c r="C365" s="191"/>
      <c r="D365" s="191"/>
      <c r="E365" s="191"/>
      <c r="F365" s="191"/>
      <c r="G365" s="191"/>
      <c r="H365" s="191"/>
      <c r="I365" s="191"/>
    </row>
    <row r="366" spans="1:9" ht="15" customHeight="1" x14ac:dyDescent="0.25">
      <c r="A366" s="228"/>
      <c r="B366" s="228"/>
      <c r="C366" s="191" t="s">
        <v>11</v>
      </c>
      <c r="D366" s="221" t="s">
        <v>233</v>
      </c>
      <c r="E366" s="221"/>
      <c r="F366" s="221"/>
      <c r="G366" s="221"/>
      <c r="H366" s="221"/>
      <c r="I366" s="221"/>
    </row>
    <row r="367" spans="1:9" ht="15" customHeight="1" x14ac:dyDescent="0.25">
      <c r="A367" s="228"/>
      <c r="B367" s="228"/>
      <c r="C367" s="191"/>
      <c r="D367" s="221"/>
      <c r="E367" s="221"/>
      <c r="F367" s="221"/>
      <c r="G367" s="221"/>
      <c r="H367" s="221"/>
      <c r="I367" s="221"/>
    </row>
    <row r="368" spans="1:9" x14ac:dyDescent="0.25">
      <c r="A368" s="228"/>
      <c r="B368" s="228"/>
      <c r="C368" s="191"/>
      <c r="D368" s="191"/>
      <c r="E368" s="191"/>
      <c r="F368" s="191"/>
      <c r="G368" s="191"/>
      <c r="H368" s="191"/>
      <c r="I368" s="191"/>
    </row>
    <row r="369" spans="1:9" x14ac:dyDescent="0.25">
      <c r="A369" s="228"/>
      <c r="B369" s="228"/>
      <c r="C369" s="103" t="s">
        <v>12</v>
      </c>
      <c r="D369" s="110" t="s">
        <v>234</v>
      </c>
      <c r="E369" s="192"/>
      <c r="F369" s="192"/>
      <c r="G369" s="192"/>
      <c r="H369" s="192"/>
      <c r="I369" s="192"/>
    </row>
    <row r="370" spans="1:9" ht="15" customHeight="1" x14ac:dyDescent="0.25">
      <c r="A370" s="228"/>
      <c r="B370" s="228"/>
      <c r="C370" s="117" t="s">
        <v>14</v>
      </c>
      <c r="D370" s="118"/>
      <c r="E370" s="193" t="s">
        <v>15</v>
      </c>
      <c r="F370" s="193"/>
      <c r="G370" s="193"/>
      <c r="H370" s="193"/>
      <c r="I370" s="193"/>
    </row>
    <row r="371" spans="1:9" ht="15" customHeight="1" x14ac:dyDescent="0.25">
      <c r="A371" s="228"/>
      <c r="B371" s="228"/>
      <c r="C371" s="117" t="s">
        <v>16</v>
      </c>
      <c r="D371" s="12">
        <v>57635</v>
      </c>
      <c r="E371" s="200" t="s">
        <v>239</v>
      </c>
      <c r="F371" s="201"/>
      <c r="G371" s="201"/>
      <c r="H371" s="202"/>
      <c r="I371" s="189" t="s">
        <v>240</v>
      </c>
    </row>
    <row r="372" spans="1:9" ht="15" customHeight="1" x14ac:dyDescent="0.25">
      <c r="A372" s="228"/>
      <c r="B372" s="228"/>
      <c r="C372" s="103" t="s">
        <v>17</v>
      </c>
      <c r="D372" s="119">
        <v>88.5</v>
      </c>
      <c r="E372" s="203"/>
      <c r="F372" s="204"/>
      <c r="G372" s="204"/>
      <c r="H372" s="205"/>
      <c r="I372" s="190"/>
    </row>
    <row r="373" spans="1:9" ht="15.6" customHeight="1" x14ac:dyDescent="0.25">
      <c r="A373" s="243"/>
      <c r="B373" s="243"/>
      <c r="C373" s="243"/>
      <c r="D373" s="243"/>
      <c r="E373" s="243"/>
      <c r="F373" s="243"/>
      <c r="G373" s="243"/>
      <c r="H373" s="243"/>
      <c r="I373" s="243"/>
    </row>
    <row r="374" spans="1:9" ht="45" x14ac:dyDescent="0.25">
      <c r="A374" s="102" t="s">
        <v>0</v>
      </c>
      <c r="B374" s="102" t="s">
        <v>1</v>
      </c>
      <c r="C374" s="103" t="s">
        <v>21</v>
      </c>
      <c r="D374" s="4" t="s">
        <v>2</v>
      </c>
      <c r="E374" s="4" t="s">
        <v>23</v>
      </c>
      <c r="F374" s="4" t="s">
        <v>24</v>
      </c>
      <c r="G374" s="113" t="s">
        <v>22</v>
      </c>
      <c r="H374" s="113" t="s">
        <v>46</v>
      </c>
      <c r="I374" s="103" t="s">
        <v>290</v>
      </c>
    </row>
    <row r="375" spans="1:9" x14ac:dyDescent="0.25">
      <c r="A375" s="228" t="s">
        <v>241</v>
      </c>
      <c r="B375" s="228">
        <v>1</v>
      </c>
      <c r="C375" s="103" t="s">
        <v>26</v>
      </c>
      <c r="D375" s="110" t="s">
        <v>7</v>
      </c>
      <c r="E375" s="110" t="s">
        <v>127</v>
      </c>
      <c r="F375" s="110" t="s">
        <v>182</v>
      </c>
      <c r="G375" s="111">
        <v>25.75</v>
      </c>
      <c r="H375" s="109"/>
      <c r="I375" s="244" t="s">
        <v>242</v>
      </c>
    </row>
    <row r="376" spans="1:9" ht="15.6" customHeight="1" x14ac:dyDescent="0.25">
      <c r="A376" s="228"/>
      <c r="B376" s="228"/>
      <c r="C376" s="103" t="s">
        <v>39</v>
      </c>
      <c r="D376" s="110" t="s">
        <v>7</v>
      </c>
      <c r="E376" s="110" t="s">
        <v>76</v>
      </c>
      <c r="F376" s="110"/>
      <c r="G376" s="111">
        <v>24.75</v>
      </c>
      <c r="H376" s="109"/>
      <c r="I376" s="244"/>
    </row>
    <row r="377" spans="1:9" x14ac:dyDescent="0.25">
      <c r="A377" s="228"/>
      <c r="B377" s="228"/>
      <c r="C377" s="103" t="s">
        <v>39</v>
      </c>
      <c r="D377" s="110" t="s">
        <v>7</v>
      </c>
      <c r="E377" s="110" t="s">
        <v>59</v>
      </c>
      <c r="F377" s="110"/>
      <c r="G377" s="111">
        <v>19.75</v>
      </c>
      <c r="H377" s="109"/>
      <c r="I377" s="244"/>
    </row>
    <row r="378" spans="1:9" x14ac:dyDescent="0.25">
      <c r="A378" s="228"/>
      <c r="B378" s="228"/>
      <c r="C378" s="225"/>
      <c r="D378" s="225"/>
      <c r="E378" s="225"/>
      <c r="F378" s="225"/>
      <c r="G378" s="225"/>
      <c r="H378" s="225"/>
      <c r="I378" s="225"/>
    </row>
    <row r="379" spans="1:9" ht="15" customHeight="1" x14ac:dyDescent="0.25">
      <c r="A379" s="228"/>
      <c r="B379" s="228"/>
      <c r="C379" s="103" t="s">
        <v>4</v>
      </c>
      <c r="D379" s="111">
        <v>65</v>
      </c>
      <c r="E379" s="197" t="s">
        <v>243</v>
      </c>
      <c r="F379" s="198"/>
      <c r="G379" s="198"/>
      <c r="H379" s="198"/>
      <c r="I379" s="199"/>
    </row>
    <row r="380" spans="1:9" x14ac:dyDescent="0.25">
      <c r="A380" s="228"/>
      <c r="B380" s="228"/>
      <c r="C380" s="103" t="s">
        <v>5</v>
      </c>
      <c r="D380" s="111" t="s">
        <v>6</v>
      </c>
      <c r="E380" s="196"/>
      <c r="F380" s="196"/>
      <c r="G380" s="196"/>
      <c r="H380" s="196"/>
      <c r="I380" s="196"/>
    </row>
    <row r="381" spans="1:9" x14ac:dyDescent="0.25">
      <c r="A381" s="228"/>
      <c r="B381" s="228"/>
      <c r="C381" s="225"/>
      <c r="D381" s="225"/>
      <c r="E381" s="225"/>
      <c r="F381" s="225"/>
      <c r="G381" s="225"/>
      <c r="H381" s="225"/>
      <c r="I381" s="225"/>
    </row>
    <row r="382" spans="1:9" x14ac:dyDescent="0.25">
      <c r="A382" s="228"/>
      <c r="B382" s="228"/>
      <c r="C382" s="20" t="s">
        <v>8</v>
      </c>
      <c r="D382" s="192"/>
      <c r="E382" s="192"/>
      <c r="F382" s="192"/>
      <c r="G382" s="192"/>
      <c r="H382" s="192"/>
      <c r="I382" s="192"/>
    </row>
    <row r="383" spans="1:9" ht="14.45" customHeight="1" x14ac:dyDescent="0.25">
      <c r="A383" s="228"/>
      <c r="B383" s="228"/>
      <c r="C383" s="191" t="s">
        <v>9</v>
      </c>
      <c r="D383" s="192" t="s">
        <v>244</v>
      </c>
      <c r="E383" s="192"/>
      <c r="F383" s="192"/>
      <c r="G383" s="192"/>
      <c r="H383" s="192"/>
      <c r="I383" s="193" t="s">
        <v>245</v>
      </c>
    </row>
    <row r="384" spans="1:9" ht="14.45" customHeight="1" x14ac:dyDescent="0.25">
      <c r="A384" s="228"/>
      <c r="B384" s="228"/>
      <c r="C384" s="191"/>
      <c r="D384" s="192" t="s">
        <v>246</v>
      </c>
      <c r="E384" s="192"/>
      <c r="F384" s="192"/>
      <c r="G384" s="192"/>
      <c r="H384" s="192"/>
      <c r="I384" s="193"/>
    </row>
    <row r="385" spans="1:9" ht="14.45" customHeight="1" x14ac:dyDescent="0.25">
      <c r="A385" s="228"/>
      <c r="B385" s="228"/>
      <c r="C385" s="191"/>
      <c r="D385" s="192" t="s">
        <v>247</v>
      </c>
      <c r="E385" s="192"/>
      <c r="F385" s="192"/>
      <c r="G385" s="192"/>
      <c r="H385" s="192"/>
      <c r="I385" s="193"/>
    </row>
    <row r="386" spans="1:9" ht="14.45" customHeight="1" x14ac:dyDescent="0.25">
      <c r="A386" s="228"/>
      <c r="B386" s="228"/>
      <c r="C386" s="191"/>
      <c r="D386" s="192" t="s">
        <v>122</v>
      </c>
      <c r="E386" s="192"/>
      <c r="F386" s="192"/>
      <c r="G386" s="192"/>
      <c r="H386" s="192"/>
      <c r="I386" s="193"/>
    </row>
    <row r="387" spans="1:9" ht="14.45" customHeight="1" x14ac:dyDescent="0.25">
      <c r="A387" s="228"/>
      <c r="B387" s="228"/>
      <c r="C387" s="191"/>
      <c r="D387" s="192" t="s">
        <v>71</v>
      </c>
      <c r="E387" s="192"/>
      <c r="F387" s="192"/>
      <c r="G387" s="192"/>
      <c r="H387" s="192"/>
      <c r="I387" s="193"/>
    </row>
    <row r="388" spans="1:9" s="14" customFormat="1" x14ac:dyDescent="0.25">
      <c r="A388" s="228"/>
      <c r="B388" s="228"/>
      <c r="C388" s="191"/>
      <c r="D388" s="191"/>
      <c r="E388" s="191"/>
      <c r="F388" s="191"/>
      <c r="G388" s="191"/>
      <c r="H388" s="191"/>
      <c r="I388" s="191"/>
    </row>
    <row r="389" spans="1:9" ht="14.45" customHeight="1" x14ac:dyDescent="0.25">
      <c r="A389" s="228"/>
      <c r="B389" s="228"/>
      <c r="C389" s="191" t="s">
        <v>10</v>
      </c>
      <c r="D389" s="192" t="s">
        <v>175</v>
      </c>
      <c r="E389" s="192"/>
      <c r="F389" s="192"/>
      <c r="G389" s="192"/>
      <c r="H389" s="192"/>
      <c r="I389" s="193" t="s">
        <v>19</v>
      </c>
    </row>
    <row r="390" spans="1:9" ht="14.45" customHeight="1" x14ac:dyDescent="0.25">
      <c r="A390" s="228"/>
      <c r="B390" s="228"/>
      <c r="C390" s="191"/>
      <c r="D390" s="192" t="s">
        <v>246</v>
      </c>
      <c r="E390" s="192"/>
      <c r="F390" s="192"/>
      <c r="G390" s="192"/>
      <c r="H390" s="192"/>
      <c r="I390" s="193"/>
    </row>
    <row r="391" spans="1:9" ht="14.45" customHeight="1" x14ac:dyDescent="0.25">
      <c r="A391" s="228"/>
      <c r="B391" s="228"/>
      <c r="C391" s="191"/>
      <c r="D391" s="192" t="s">
        <v>247</v>
      </c>
      <c r="E391" s="192"/>
      <c r="F391" s="192"/>
      <c r="G391" s="192"/>
      <c r="H391" s="192"/>
      <c r="I391" s="193"/>
    </row>
    <row r="392" spans="1:9" ht="14.45" customHeight="1" x14ac:dyDescent="0.25">
      <c r="A392" s="228"/>
      <c r="B392" s="228"/>
      <c r="C392" s="191"/>
      <c r="D392" s="192" t="s">
        <v>122</v>
      </c>
      <c r="E392" s="192"/>
      <c r="F392" s="192"/>
      <c r="G392" s="192"/>
      <c r="H392" s="192"/>
      <c r="I392" s="193"/>
    </row>
    <row r="393" spans="1:9" ht="14.45" customHeight="1" x14ac:dyDescent="0.25">
      <c r="A393" s="228"/>
      <c r="B393" s="228"/>
      <c r="C393" s="191"/>
      <c r="D393" s="192" t="s">
        <v>71</v>
      </c>
      <c r="E393" s="192"/>
      <c r="F393" s="192"/>
      <c r="G393" s="192"/>
      <c r="H393" s="192"/>
      <c r="I393" s="193"/>
    </row>
    <row r="394" spans="1:9" x14ac:dyDescent="0.25">
      <c r="A394" s="228"/>
      <c r="B394" s="228"/>
      <c r="C394" s="191"/>
      <c r="D394" s="191"/>
      <c r="E394" s="191"/>
      <c r="F394" s="191"/>
      <c r="G394" s="191"/>
      <c r="H394" s="191"/>
      <c r="I394" s="191"/>
    </row>
    <row r="395" spans="1:9" x14ac:dyDescent="0.25">
      <c r="A395" s="228"/>
      <c r="B395" s="228"/>
      <c r="C395" s="191" t="s">
        <v>248</v>
      </c>
      <c r="D395" s="229" t="s">
        <v>249</v>
      </c>
      <c r="E395" s="229"/>
      <c r="F395" s="229"/>
      <c r="G395" s="229"/>
      <c r="H395" s="229"/>
      <c r="I395" s="229"/>
    </row>
    <row r="396" spans="1:9" s="21" customFormat="1" x14ac:dyDescent="0.25">
      <c r="A396" s="228"/>
      <c r="B396" s="228"/>
      <c r="C396" s="191"/>
      <c r="D396" s="229"/>
      <c r="E396" s="229"/>
      <c r="F396" s="229"/>
      <c r="G396" s="229"/>
      <c r="H396" s="229"/>
      <c r="I396" s="229"/>
    </row>
    <row r="397" spans="1:9" s="127" customFormat="1" x14ac:dyDescent="0.25">
      <c r="A397" s="228"/>
      <c r="B397" s="228"/>
      <c r="C397" s="191"/>
      <c r="D397" s="229"/>
      <c r="E397" s="229"/>
      <c r="F397" s="229"/>
      <c r="G397" s="229"/>
      <c r="H397" s="229"/>
      <c r="I397" s="229"/>
    </row>
    <row r="398" spans="1:9" x14ac:dyDescent="0.25">
      <c r="A398" s="228"/>
      <c r="B398" s="228"/>
      <c r="C398" s="191"/>
      <c r="D398" s="229"/>
      <c r="E398" s="229"/>
      <c r="F398" s="229"/>
      <c r="G398" s="229"/>
      <c r="H398" s="229"/>
      <c r="I398" s="229"/>
    </row>
    <row r="399" spans="1:9" x14ac:dyDescent="0.25">
      <c r="A399" s="228"/>
      <c r="B399" s="228"/>
      <c r="C399" s="191"/>
      <c r="D399" s="229"/>
      <c r="E399" s="229"/>
      <c r="F399" s="229"/>
      <c r="G399" s="229"/>
      <c r="H399" s="229"/>
      <c r="I399" s="229"/>
    </row>
    <row r="400" spans="1:9" x14ac:dyDescent="0.25">
      <c r="A400" s="228"/>
      <c r="B400" s="228"/>
      <c r="C400" s="191"/>
      <c r="D400" s="191"/>
      <c r="E400" s="191"/>
      <c r="F400" s="191"/>
      <c r="G400" s="191"/>
      <c r="H400" s="191"/>
      <c r="I400" s="191"/>
    </row>
    <row r="401" spans="1:9" x14ac:dyDescent="0.25">
      <c r="A401" s="228"/>
      <c r="B401" s="228"/>
      <c r="C401" s="191" t="s">
        <v>11</v>
      </c>
      <c r="D401" s="221" t="s">
        <v>250</v>
      </c>
      <c r="E401" s="221"/>
      <c r="F401" s="221"/>
      <c r="G401" s="221"/>
      <c r="H401" s="221"/>
      <c r="I401" s="221"/>
    </row>
    <row r="402" spans="1:9" s="127" customFormat="1" x14ac:dyDescent="0.25">
      <c r="A402" s="228"/>
      <c r="B402" s="228"/>
      <c r="C402" s="191"/>
      <c r="D402" s="221"/>
      <c r="E402" s="221"/>
      <c r="F402" s="221"/>
      <c r="G402" s="221"/>
      <c r="H402" s="221"/>
      <c r="I402" s="221"/>
    </row>
    <row r="403" spans="1:9" x14ac:dyDescent="0.25">
      <c r="A403" s="228"/>
      <c r="B403" s="228"/>
      <c r="C403" s="191"/>
      <c r="D403" s="221"/>
      <c r="E403" s="221"/>
      <c r="F403" s="221"/>
      <c r="G403" s="221"/>
      <c r="H403" s="221"/>
      <c r="I403" s="221"/>
    </row>
    <row r="404" spans="1:9" x14ac:dyDescent="0.25">
      <c r="A404" s="228"/>
      <c r="B404" s="228"/>
      <c r="C404" s="191"/>
      <c r="D404" s="191"/>
      <c r="E404" s="191"/>
      <c r="F404" s="191"/>
      <c r="G404" s="191"/>
      <c r="H404" s="191"/>
      <c r="I404" s="191"/>
    </row>
    <row r="405" spans="1:9" x14ac:dyDescent="0.25">
      <c r="A405" s="228"/>
      <c r="B405" s="228"/>
      <c r="C405" s="103" t="s">
        <v>12</v>
      </c>
      <c r="D405" s="110" t="s">
        <v>94</v>
      </c>
      <c r="E405" s="192"/>
      <c r="F405" s="192"/>
      <c r="G405" s="192"/>
      <c r="H405" s="192"/>
      <c r="I405" s="192"/>
    </row>
    <row r="406" spans="1:9" ht="14.45" customHeight="1" x14ac:dyDescent="0.25">
      <c r="A406" s="228"/>
      <c r="B406" s="228"/>
      <c r="C406" s="117" t="s">
        <v>14</v>
      </c>
      <c r="D406" s="118" t="s">
        <v>251</v>
      </c>
      <c r="E406" s="193" t="s">
        <v>15</v>
      </c>
      <c r="F406" s="193"/>
      <c r="G406" s="193"/>
      <c r="H406" s="193"/>
      <c r="I406" s="193"/>
    </row>
    <row r="407" spans="1:9" ht="15" customHeight="1" x14ac:dyDescent="0.25">
      <c r="A407" s="228"/>
      <c r="B407" s="228"/>
      <c r="C407" s="117" t="s">
        <v>16</v>
      </c>
      <c r="D407" s="12">
        <v>31704</v>
      </c>
      <c r="E407" s="200" t="s">
        <v>252</v>
      </c>
      <c r="F407" s="201"/>
      <c r="G407" s="201"/>
      <c r="H407" s="202"/>
      <c r="I407" s="189" t="s">
        <v>253</v>
      </c>
    </row>
    <row r="408" spans="1:9" ht="15" customHeight="1" x14ac:dyDescent="0.25">
      <c r="A408" s="228"/>
      <c r="B408" s="228"/>
      <c r="C408" s="103" t="s">
        <v>17</v>
      </c>
      <c r="D408" s="119">
        <v>87.6</v>
      </c>
      <c r="E408" s="203"/>
      <c r="F408" s="204"/>
      <c r="G408" s="204"/>
      <c r="H408" s="205"/>
      <c r="I408" s="190"/>
    </row>
    <row r="409" spans="1:9" ht="15.6" customHeight="1" x14ac:dyDescent="0.25">
      <c r="A409" s="243"/>
      <c r="B409" s="243"/>
      <c r="C409" s="243"/>
      <c r="D409" s="243"/>
      <c r="E409" s="243"/>
      <c r="F409" s="243"/>
      <c r="G409" s="243"/>
      <c r="H409" s="243"/>
      <c r="I409" s="243"/>
    </row>
    <row r="410" spans="1:9" ht="45" x14ac:dyDescent="0.25">
      <c r="A410" s="102" t="s">
        <v>0</v>
      </c>
      <c r="B410" s="102" t="s">
        <v>1</v>
      </c>
      <c r="C410" s="103" t="s">
        <v>21</v>
      </c>
      <c r="D410" s="4" t="s">
        <v>2</v>
      </c>
      <c r="E410" s="4" t="s">
        <v>23</v>
      </c>
      <c r="F410" s="4" t="s">
        <v>24</v>
      </c>
      <c r="G410" s="113" t="s">
        <v>22</v>
      </c>
      <c r="H410" s="113" t="s">
        <v>46</v>
      </c>
      <c r="I410" s="103" t="s">
        <v>290</v>
      </c>
    </row>
    <row r="411" spans="1:9" ht="30" x14ac:dyDescent="0.25">
      <c r="A411" s="228" t="s">
        <v>254</v>
      </c>
      <c r="B411" s="228">
        <v>1</v>
      </c>
      <c r="C411" s="103" t="s">
        <v>26</v>
      </c>
      <c r="D411" s="110" t="s">
        <v>7</v>
      </c>
      <c r="E411" s="110" t="s">
        <v>255</v>
      </c>
      <c r="F411" s="110" t="s">
        <v>159</v>
      </c>
      <c r="G411" s="111">
        <v>32.94</v>
      </c>
      <c r="H411" s="109" t="s">
        <v>256</v>
      </c>
      <c r="I411" s="244" t="s">
        <v>259</v>
      </c>
    </row>
    <row r="412" spans="1:9" ht="30" x14ac:dyDescent="0.25">
      <c r="A412" s="228"/>
      <c r="B412" s="228"/>
      <c r="C412" s="103" t="s">
        <v>257</v>
      </c>
      <c r="D412" s="110" t="s">
        <v>7</v>
      </c>
      <c r="E412" s="110" t="s">
        <v>44</v>
      </c>
      <c r="F412" s="110" t="s">
        <v>44</v>
      </c>
      <c r="G412" s="111">
        <v>28.56</v>
      </c>
      <c r="H412" s="109" t="s">
        <v>258</v>
      </c>
      <c r="I412" s="244"/>
    </row>
    <row r="413" spans="1:9" ht="30" x14ac:dyDescent="0.25">
      <c r="A413" s="228"/>
      <c r="B413" s="228"/>
      <c r="C413" s="103" t="s">
        <v>39</v>
      </c>
      <c r="D413" s="110" t="s">
        <v>7</v>
      </c>
      <c r="E413" s="110" t="s">
        <v>260</v>
      </c>
      <c r="F413" s="110" t="s">
        <v>59</v>
      </c>
      <c r="G413" s="111">
        <v>22.46</v>
      </c>
      <c r="H413" s="109" t="s">
        <v>258</v>
      </c>
      <c r="I413" s="244"/>
    </row>
    <row r="414" spans="1:9" ht="30" x14ac:dyDescent="0.25">
      <c r="A414" s="228"/>
      <c r="B414" s="228"/>
      <c r="C414" s="103" t="s">
        <v>261</v>
      </c>
      <c r="D414" s="110" t="s">
        <v>7</v>
      </c>
      <c r="E414" s="110" t="s">
        <v>126</v>
      </c>
      <c r="F414" s="110" t="s">
        <v>255</v>
      </c>
      <c r="G414" s="111">
        <v>29.37</v>
      </c>
      <c r="H414" s="109" t="s">
        <v>262</v>
      </c>
      <c r="I414" s="244"/>
    </row>
    <row r="415" spans="1:9" x14ac:dyDescent="0.25">
      <c r="A415" s="228"/>
      <c r="B415" s="228"/>
      <c r="C415" s="191"/>
      <c r="D415" s="191"/>
      <c r="E415" s="191"/>
      <c r="F415" s="191"/>
      <c r="G415" s="191"/>
      <c r="H415" s="191"/>
      <c r="I415" s="191"/>
    </row>
    <row r="416" spans="1:9" ht="15.6" customHeight="1" x14ac:dyDescent="0.25">
      <c r="A416" s="228"/>
      <c r="B416" s="228"/>
      <c r="C416" s="103" t="s">
        <v>4</v>
      </c>
      <c r="D416" s="111">
        <v>75</v>
      </c>
      <c r="E416" s="112" t="s">
        <v>18</v>
      </c>
      <c r="F416" s="186"/>
      <c r="G416" s="187"/>
      <c r="H416" s="187"/>
      <c r="I416" s="188"/>
    </row>
    <row r="417" spans="1:9" x14ac:dyDescent="0.25">
      <c r="A417" s="228"/>
      <c r="B417" s="228"/>
      <c r="C417" s="103" t="s">
        <v>5</v>
      </c>
      <c r="D417" s="111" t="s">
        <v>6</v>
      </c>
      <c r="E417" s="196"/>
      <c r="F417" s="196"/>
      <c r="G417" s="196"/>
      <c r="H417" s="196"/>
      <c r="I417" s="196"/>
    </row>
    <row r="418" spans="1:9" x14ac:dyDescent="0.25">
      <c r="A418" s="228"/>
      <c r="B418" s="228"/>
      <c r="C418" s="225"/>
      <c r="D418" s="225"/>
      <c r="E418" s="225"/>
      <c r="F418" s="225"/>
      <c r="G418" s="225"/>
      <c r="H418" s="225"/>
      <c r="I418" s="225"/>
    </row>
    <row r="419" spans="1:9" x14ac:dyDescent="0.25">
      <c r="A419" s="228"/>
      <c r="B419" s="228"/>
      <c r="C419" s="20" t="s">
        <v>8</v>
      </c>
      <c r="D419" s="192"/>
      <c r="E419" s="192"/>
      <c r="F419" s="192"/>
      <c r="G419" s="192"/>
      <c r="H419" s="192"/>
      <c r="I419" s="192"/>
    </row>
    <row r="420" spans="1:9" ht="15" customHeight="1" x14ac:dyDescent="0.25">
      <c r="A420" s="228"/>
      <c r="B420" s="228"/>
      <c r="C420" s="103" t="s">
        <v>9</v>
      </c>
      <c r="D420" s="222" t="s">
        <v>27</v>
      </c>
      <c r="E420" s="223"/>
      <c r="F420" s="223"/>
      <c r="G420" s="223"/>
      <c r="H420" s="224"/>
      <c r="I420" s="98"/>
    </row>
    <row r="421" spans="1:9" s="14" customFormat="1" x14ac:dyDescent="0.25">
      <c r="A421" s="228"/>
      <c r="B421" s="228"/>
      <c r="C421" s="191"/>
      <c r="D421" s="191"/>
      <c r="E421" s="191"/>
      <c r="F421" s="191"/>
      <c r="G421" s="191"/>
      <c r="H421" s="191"/>
      <c r="I421" s="191"/>
    </row>
    <row r="422" spans="1:9" ht="15" customHeight="1" x14ac:dyDescent="0.25">
      <c r="A422" s="228"/>
      <c r="B422" s="228"/>
      <c r="C422" s="191" t="s">
        <v>10</v>
      </c>
      <c r="D422" s="192" t="s">
        <v>263</v>
      </c>
      <c r="E422" s="192"/>
      <c r="F422" s="192"/>
      <c r="G422" s="192"/>
      <c r="H422" s="192"/>
      <c r="I422" s="193" t="s">
        <v>19</v>
      </c>
    </row>
    <row r="423" spans="1:9" ht="15" customHeight="1" x14ac:dyDescent="0.25">
      <c r="A423" s="228"/>
      <c r="B423" s="228"/>
      <c r="C423" s="191"/>
      <c r="D423" s="192" t="s">
        <v>264</v>
      </c>
      <c r="E423" s="192"/>
      <c r="F423" s="192"/>
      <c r="G423" s="192"/>
      <c r="H423" s="192"/>
      <c r="I423" s="193"/>
    </row>
    <row r="424" spans="1:9" ht="15" customHeight="1" x14ac:dyDescent="0.25">
      <c r="A424" s="228"/>
      <c r="B424" s="228"/>
      <c r="C424" s="191"/>
      <c r="D424" s="192" t="s">
        <v>265</v>
      </c>
      <c r="E424" s="192"/>
      <c r="F424" s="192"/>
      <c r="G424" s="192"/>
      <c r="H424" s="192"/>
      <c r="I424" s="193"/>
    </row>
    <row r="425" spans="1:9" x14ac:dyDescent="0.25">
      <c r="A425" s="228"/>
      <c r="B425" s="228"/>
      <c r="C425" s="191"/>
      <c r="D425" s="191"/>
      <c r="E425" s="191"/>
      <c r="F425" s="191"/>
      <c r="G425" s="191"/>
      <c r="H425" s="191"/>
      <c r="I425" s="191"/>
    </row>
    <row r="426" spans="1:9" ht="15" customHeight="1" x14ac:dyDescent="0.25">
      <c r="A426" s="228"/>
      <c r="B426" s="228"/>
      <c r="C426" s="191" t="s">
        <v>11</v>
      </c>
      <c r="D426" s="229" t="s">
        <v>266</v>
      </c>
      <c r="E426" s="229"/>
      <c r="F426" s="229"/>
      <c r="G426" s="229"/>
      <c r="H426" s="229"/>
      <c r="I426" s="229"/>
    </row>
    <row r="427" spans="1:9" ht="15" customHeight="1" x14ac:dyDescent="0.25">
      <c r="A427" s="228"/>
      <c r="B427" s="228"/>
      <c r="C427" s="191"/>
      <c r="D427" s="229"/>
      <c r="E427" s="229"/>
      <c r="F427" s="229"/>
      <c r="G427" s="229"/>
      <c r="H427" s="229"/>
      <c r="I427" s="229"/>
    </row>
    <row r="428" spans="1:9" ht="15" customHeight="1" x14ac:dyDescent="0.25">
      <c r="A428" s="228"/>
      <c r="B428" s="228"/>
      <c r="C428" s="191"/>
      <c r="D428" s="229"/>
      <c r="E428" s="229"/>
      <c r="F428" s="229"/>
      <c r="G428" s="229"/>
      <c r="H428" s="229"/>
      <c r="I428" s="229"/>
    </row>
    <row r="429" spans="1:9" ht="15" customHeight="1" x14ac:dyDescent="0.25">
      <c r="A429" s="228"/>
      <c r="B429" s="228"/>
      <c r="C429" s="191"/>
      <c r="D429" s="229"/>
      <c r="E429" s="229"/>
      <c r="F429" s="229"/>
      <c r="G429" s="229"/>
      <c r="H429" s="229"/>
      <c r="I429" s="229"/>
    </row>
    <row r="430" spans="1:9" ht="15" customHeight="1" x14ac:dyDescent="0.25">
      <c r="A430" s="228"/>
      <c r="B430" s="228"/>
      <c r="C430" s="191"/>
      <c r="D430" s="229"/>
      <c r="E430" s="229"/>
      <c r="F430" s="229"/>
      <c r="G430" s="229"/>
      <c r="H430" s="229"/>
      <c r="I430" s="229"/>
    </row>
    <row r="431" spans="1:9" x14ac:dyDescent="0.25">
      <c r="A431" s="228"/>
      <c r="B431" s="228"/>
      <c r="C431" s="191"/>
      <c r="D431" s="191"/>
      <c r="E431" s="191"/>
      <c r="F431" s="191"/>
      <c r="G431" s="191"/>
      <c r="H431" s="191"/>
      <c r="I431" s="191"/>
    </row>
    <row r="432" spans="1:9" x14ac:dyDescent="0.25">
      <c r="A432" s="228"/>
      <c r="B432" s="228"/>
      <c r="C432" s="103" t="s">
        <v>12</v>
      </c>
      <c r="D432" s="110" t="s">
        <v>94</v>
      </c>
      <c r="E432" s="192"/>
      <c r="F432" s="192"/>
      <c r="G432" s="192"/>
      <c r="H432" s="192"/>
      <c r="I432" s="192"/>
    </row>
    <row r="433" spans="1:9" ht="15" customHeight="1" x14ac:dyDescent="0.25">
      <c r="A433" s="228"/>
      <c r="B433" s="228"/>
      <c r="C433" s="117" t="s">
        <v>14</v>
      </c>
      <c r="D433" s="118">
        <v>0.15</v>
      </c>
      <c r="E433" s="193" t="s">
        <v>15</v>
      </c>
      <c r="F433" s="193"/>
      <c r="G433" s="193"/>
      <c r="H433" s="193"/>
      <c r="I433" s="193"/>
    </row>
    <row r="434" spans="1:9" ht="15" customHeight="1" x14ac:dyDescent="0.25">
      <c r="A434" s="228"/>
      <c r="B434" s="228"/>
      <c r="C434" s="117" t="s">
        <v>16</v>
      </c>
      <c r="D434" s="12">
        <v>6495</v>
      </c>
      <c r="E434" s="200" t="s">
        <v>267</v>
      </c>
      <c r="F434" s="201"/>
      <c r="G434" s="201"/>
      <c r="H434" s="201"/>
      <c r="I434" s="202"/>
    </row>
    <row r="435" spans="1:9" ht="15" customHeight="1" x14ac:dyDescent="0.25">
      <c r="A435" s="228"/>
      <c r="B435" s="228"/>
      <c r="C435" s="103" t="s">
        <v>17</v>
      </c>
      <c r="D435" s="119">
        <v>76</v>
      </c>
      <c r="E435" s="203"/>
      <c r="F435" s="204"/>
      <c r="G435" s="204"/>
      <c r="H435" s="204"/>
      <c r="I435" s="205"/>
    </row>
  </sheetData>
  <mergeCells count="380">
    <mergeCell ref="A409:I409"/>
    <mergeCell ref="I411:I414"/>
    <mergeCell ref="A411:A435"/>
    <mergeCell ref="B411:B435"/>
    <mergeCell ref="C415:I415"/>
    <mergeCell ref="E417:I417"/>
    <mergeCell ref="C418:I418"/>
    <mergeCell ref="D419:I419"/>
    <mergeCell ref="D24:H24"/>
    <mergeCell ref="C234:C237"/>
    <mergeCell ref="E239:I239"/>
    <mergeCell ref="E240:I240"/>
    <mergeCell ref="D234:I237"/>
    <mergeCell ref="C170:I170"/>
    <mergeCell ref="C174:I174"/>
    <mergeCell ref="A219:I219"/>
    <mergeCell ref="C210:C213"/>
    <mergeCell ref="C205:C208"/>
    <mergeCell ref="C185:C187"/>
    <mergeCell ref="C178:C183"/>
    <mergeCell ref="C425:I425"/>
    <mergeCell ref="C426:C430"/>
    <mergeCell ref="C431:I431"/>
    <mergeCell ref="E432:I432"/>
    <mergeCell ref="D23:H23"/>
    <mergeCell ref="D22:H22"/>
    <mergeCell ref="B39:B68"/>
    <mergeCell ref="A39:A68"/>
    <mergeCell ref="E65:I65"/>
    <mergeCell ref="C318:C319"/>
    <mergeCell ref="D318:D319"/>
    <mergeCell ref="E318:E319"/>
    <mergeCell ref="F318:F319"/>
    <mergeCell ref="G318:G319"/>
    <mergeCell ref="H318:H319"/>
    <mergeCell ref="I318:I319"/>
    <mergeCell ref="C113:I113"/>
    <mergeCell ref="A37:I37"/>
    <mergeCell ref="A107:I107"/>
    <mergeCell ref="A69:I69"/>
    <mergeCell ref="A104:I104"/>
    <mergeCell ref="A134:I134"/>
    <mergeCell ref="I71:I74"/>
    <mergeCell ref="E131:I131"/>
    <mergeCell ref="I109:I112"/>
    <mergeCell ref="E270:I270"/>
    <mergeCell ref="E271:I271"/>
    <mergeCell ref="C238:I238"/>
    <mergeCell ref="E433:I433"/>
    <mergeCell ref="D420:H420"/>
    <mergeCell ref="C421:I421"/>
    <mergeCell ref="C422:C424"/>
    <mergeCell ref="D422:H422"/>
    <mergeCell ref="D423:H423"/>
    <mergeCell ref="D424:H424"/>
    <mergeCell ref="I422:I424"/>
    <mergeCell ref="D426:I430"/>
    <mergeCell ref="E380:I380"/>
    <mergeCell ref="D383:H383"/>
    <mergeCell ref="D384:H384"/>
    <mergeCell ref="D385:H385"/>
    <mergeCell ref="D386:H386"/>
    <mergeCell ref="I383:I387"/>
    <mergeCell ref="D387:H387"/>
    <mergeCell ref="C350:I350"/>
    <mergeCell ref="C353:I353"/>
    <mergeCell ref="D354:I354"/>
    <mergeCell ref="D355:H355"/>
    <mergeCell ref="E352:I352"/>
    <mergeCell ref="D363:H364"/>
    <mergeCell ref="E379:I379"/>
    <mergeCell ref="E325:I325"/>
    <mergeCell ref="C326:I326"/>
    <mergeCell ref="D327:I327"/>
    <mergeCell ref="I375:I377"/>
    <mergeCell ref="E339:I339"/>
    <mergeCell ref="E340:I340"/>
    <mergeCell ref="D330:H330"/>
    <mergeCell ref="D331:H331"/>
    <mergeCell ref="D332:H332"/>
    <mergeCell ref="A343:I343"/>
    <mergeCell ref="A375:A408"/>
    <mergeCell ref="B375:B408"/>
    <mergeCell ref="C383:C387"/>
    <mergeCell ref="C389:C393"/>
    <mergeCell ref="C388:I388"/>
    <mergeCell ref="C394:I394"/>
    <mergeCell ref="C400:I400"/>
    <mergeCell ref="C401:C403"/>
    <mergeCell ref="C404:I404"/>
    <mergeCell ref="E405:I405"/>
    <mergeCell ref="E406:I406"/>
    <mergeCell ref="C378:I378"/>
    <mergeCell ref="C381:I381"/>
    <mergeCell ref="D382:I382"/>
    <mergeCell ref="C395:C399"/>
    <mergeCell ref="D395:I399"/>
    <mergeCell ref="D401:I403"/>
    <mergeCell ref="E407:H408"/>
    <mergeCell ref="I389:I393"/>
    <mergeCell ref="D389:H389"/>
    <mergeCell ref="D390:H390"/>
    <mergeCell ref="D391:H391"/>
    <mergeCell ref="D392:H392"/>
    <mergeCell ref="D393:H393"/>
    <mergeCell ref="B317:B342"/>
    <mergeCell ref="I345:I349"/>
    <mergeCell ref="A345:A372"/>
    <mergeCell ref="B345:B372"/>
    <mergeCell ref="C329:I329"/>
    <mergeCell ref="C330:C332"/>
    <mergeCell ref="C334:C337"/>
    <mergeCell ref="C338:I338"/>
    <mergeCell ref="C333:I333"/>
    <mergeCell ref="C356:I356"/>
    <mergeCell ref="D357:H357"/>
    <mergeCell ref="D358:H358"/>
    <mergeCell ref="D359:H359"/>
    <mergeCell ref="D360:H360"/>
    <mergeCell ref="D361:H361"/>
    <mergeCell ref="D366:I367"/>
    <mergeCell ref="C366:C367"/>
    <mergeCell ref="C368:I368"/>
    <mergeCell ref="E369:I369"/>
    <mergeCell ref="E370:I370"/>
    <mergeCell ref="D362:H362"/>
    <mergeCell ref="C357:C364"/>
    <mergeCell ref="C365:I365"/>
    <mergeCell ref="I357:I364"/>
    <mergeCell ref="D328:H328"/>
    <mergeCell ref="D334:I337"/>
    <mergeCell ref="I330:I332"/>
    <mergeCell ref="A315:I315"/>
    <mergeCell ref="A373:I373"/>
    <mergeCell ref="I39:I41"/>
    <mergeCell ref="I4:I6"/>
    <mergeCell ref="I7:I10"/>
    <mergeCell ref="I11:I14"/>
    <mergeCell ref="I42:I43"/>
    <mergeCell ref="D253:I253"/>
    <mergeCell ref="I222:I223"/>
    <mergeCell ref="I195:I197"/>
    <mergeCell ref="I168:I169"/>
    <mergeCell ref="I136:I138"/>
    <mergeCell ref="I245:I248"/>
    <mergeCell ref="C249:I249"/>
    <mergeCell ref="E251:I251"/>
    <mergeCell ref="C252:I252"/>
    <mergeCell ref="C323:I323"/>
    <mergeCell ref="A317:A342"/>
    <mergeCell ref="D284:H284"/>
    <mergeCell ref="D286:H286"/>
    <mergeCell ref="D287:H287"/>
    <mergeCell ref="D288:H288"/>
    <mergeCell ref="D289:H289"/>
    <mergeCell ref="I276:I278"/>
    <mergeCell ref="A274:I274"/>
    <mergeCell ref="D291:I292"/>
    <mergeCell ref="D293:I295"/>
    <mergeCell ref="C291:C306"/>
    <mergeCell ref="C290:I290"/>
    <mergeCell ref="C286:C289"/>
    <mergeCell ref="I286:I289"/>
    <mergeCell ref="C285:I285"/>
    <mergeCell ref="A276:A311"/>
    <mergeCell ref="D296:I299"/>
    <mergeCell ref="D300:I302"/>
    <mergeCell ref="D303:I306"/>
    <mergeCell ref="C307:I307"/>
    <mergeCell ref="E308:I308"/>
    <mergeCell ref="E309:I309"/>
    <mergeCell ref="B276:B311"/>
    <mergeCell ref="C279:I279"/>
    <mergeCell ref="E281:I281"/>
    <mergeCell ref="D283:I283"/>
    <mergeCell ref="A243:I243"/>
    <mergeCell ref="I256:I258"/>
    <mergeCell ref="A245:A273"/>
    <mergeCell ref="B245:B273"/>
    <mergeCell ref="D254:H254"/>
    <mergeCell ref="D256:H256"/>
    <mergeCell ref="D257:H257"/>
    <mergeCell ref="D258:H258"/>
    <mergeCell ref="C259:I259"/>
    <mergeCell ref="C260:C263"/>
    <mergeCell ref="C255:I255"/>
    <mergeCell ref="C256:C258"/>
    <mergeCell ref="D260:I263"/>
    <mergeCell ref="D265:I268"/>
    <mergeCell ref="C264:I264"/>
    <mergeCell ref="C265:C268"/>
    <mergeCell ref="C269:I269"/>
    <mergeCell ref="A221:A242"/>
    <mergeCell ref="B221:B242"/>
    <mergeCell ref="C224:I224"/>
    <mergeCell ref="E226:I226"/>
    <mergeCell ref="C227:I227"/>
    <mergeCell ref="D228:I228"/>
    <mergeCell ref="C230:I230"/>
    <mergeCell ref="D229:H229"/>
    <mergeCell ref="D231:H231"/>
    <mergeCell ref="D232:H232"/>
    <mergeCell ref="I231:I232"/>
    <mergeCell ref="C233:I233"/>
    <mergeCell ref="C231:C232"/>
    <mergeCell ref="A167:A192"/>
    <mergeCell ref="B167:B192"/>
    <mergeCell ref="A136:A164"/>
    <mergeCell ref="B136:B164"/>
    <mergeCell ref="C139:I139"/>
    <mergeCell ref="E141:I141"/>
    <mergeCell ref="C142:I142"/>
    <mergeCell ref="D143:I143"/>
    <mergeCell ref="C145:I145"/>
    <mergeCell ref="I146:I149"/>
    <mergeCell ref="A165:I165"/>
    <mergeCell ref="D144:H144"/>
    <mergeCell ref="D146:H146"/>
    <mergeCell ref="D147:H147"/>
    <mergeCell ref="D148:H148"/>
    <mergeCell ref="D149:H149"/>
    <mergeCell ref="C171:C172"/>
    <mergeCell ref="E172:I172"/>
    <mergeCell ref="B195:B218"/>
    <mergeCell ref="D203:H203"/>
    <mergeCell ref="C204:I204"/>
    <mergeCell ref="D205:H205"/>
    <mergeCell ref="D206:H206"/>
    <mergeCell ref="D207:H207"/>
    <mergeCell ref="D208:H208"/>
    <mergeCell ref="C209:I209"/>
    <mergeCell ref="D210:I213"/>
    <mergeCell ref="C214:I214"/>
    <mergeCell ref="E215:I215"/>
    <mergeCell ref="E216:I216"/>
    <mergeCell ref="C198:I198"/>
    <mergeCell ref="I205:I208"/>
    <mergeCell ref="E200:I200"/>
    <mergeCell ref="C201:I201"/>
    <mergeCell ref="D202:I202"/>
    <mergeCell ref="D48:I48"/>
    <mergeCell ref="A109:A133"/>
    <mergeCell ref="B109:B133"/>
    <mergeCell ref="C75:I75"/>
    <mergeCell ref="C78:I78"/>
    <mergeCell ref="D79:I79"/>
    <mergeCell ref="E77:I77"/>
    <mergeCell ref="E115:I115"/>
    <mergeCell ref="C116:I116"/>
    <mergeCell ref="D117:I117"/>
    <mergeCell ref="C119:I119"/>
    <mergeCell ref="D118:H118"/>
    <mergeCell ref="D120:H120"/>
    <mergeCell ref="I120:I122"/>
    <mergeCell ref="D124:I128"/>
    <mergeCell ref="D121:H121"/>
    <mergeCell ref="D122:H122"/>
    <mergeCell ref="C123:I123"/>
    <mergeCell ref="C129:I129"/>
    <mergeCell ref="E130:I130"/>
    <mergeCell ref="C124:C128"/>
    <mergeCell ref="C120:C122"/>
    <mergeCell ref="C94:C98"/>
    <mergeCell ref="C87:C92"/>
    <mergeCell ref="D89:H89"/>
    <mergeCell ref="D90:H90"/>
    <mergeCell ref="D91:H91"/>
    <mergeCell ref="D92:H92"/>
    <mergeCell ref="C86:I86"/>
    <mergeCell ref="E66:I66"/>
    <mergeCell ref="C51:C55"/>
    <mergeCell ref="C56:I56"/>
    <mergeCell ref="D49:H49"/>
    <mergeCell ref="D51:H51"/>
    <mergeCell ref="D52:H52"/>
    <mergeCell ref="D53:H53"/>
    <mergeCell ref="D54:H54"/>
    <mergeCell ref="D55:H55"/>
    <mergeCell ref="D57:I57"/>
    <mergeCell ref="I51:I55"/>
    <mergeCell ref="C61:C63"/>
    <mergeCell ref="D61:I63"/>
    <mergeCell ref="C64:I64"/>
    <mergeCell ref="C80:C85"/>
    <mergeCell ref="C93:I93"/>
    <mergeCell ref="C15:I15"/>
    <mergeCell ref="A4:A36"/>
    <mergeCell ref="B4:B36"/>
    <mergeCell ref="E33:I33"/>
    <mergeCell ref="E34:I34"/>
    <mergeCell ref="C21:I21"/>
    <mergeCell ref="D20:H20"/>
    <mergeCell ref="E17:I17"/>
    <mergeCell ref="C18:I18"/>
    <mergeCell ref="D19:I19"/>
    <mergeCell ref="D26:I31"/>
    <mergeCell ref="C32:I32"/>
    <mergeCell ref="C25:I25"/>
    <mergeCell ref="C26:C31"/>
    <mergeCell ref="C22:C24"/>
    <mergeCell ref="I22:I24"/>
    <mergeCell ref="F16:I16"/>
    <mergeCell ref="F45:I45"/>
    <mergeCell ref="F76:I76"/>
    <mergeCell ref="C44:I44"/>
    <mergeCell ref="C47:I47"/>
    <mergeCell ref="E46:I46"/>
    <mergeCell ref="D88:H88"/>
    <mergeCell ref="A1:I2"/>
    <mergeCell ref="A71:A103"/>
    <mergeCell ref="B71:B103"/>
    <mergeCell ref="D80:H80"/>
    <mergeCell ref="D81:H81"/>
    <mergeCell ref="D82:H82"/>
    <mergeCell ref="D83:H83"/>
    <mergeCell ref="D84:H84"/>
    <mergeCell ref="D85:H85"/>
    <mergeCell ref="I80:I85"/>
    <mergeCell ref="I87:I92"/>
    <mergeCell ref="D94:I98"/>
    <mergeCell ref="E35:I36"/>
    <mergeCell ref="E67:I68"/>
    <mergeCell ref="E102:H103"/>
    <mergeCell ref="I102:I103"/>
    <mergeCell ref="C58:I58"/>
    <mergeCell ref="C60:I60"/>
    <mergeCell ref="D59:I59"/>
    <mergeCell ref="C50:I50"/>
    <mergeCell ref="C99:I99"/>
    <mergeCell ref="E100:I100"/>
    <mergeCell ref="E101:I101"/>
    <mergeCell ref="D87:H87"/>
    <mergeCell ref="E434:I435"/>
    <mergeCell ref="E132:I133"/>
    <mergeCell ref="E163:I164"/>
    <mergeCell ref="E191:I192"/>
    <mergeCell ref="E217:I218"/>
    <mergeCell ref="E241:I242"/>
    <mergeCell ref="E272:I273"/>
    <mergeCell ref="E310:I311"/>
    <mergeCell ref="E341:I342"/>
    <mergeCell ref="E371:H372"/>
    <mergeCell ref="I371:I372"/>
    <mergeCell ref="D151:I159"/>
    <mergeCell ref="C188:I188"/>
    <mergeCell ref="E189:I189"/>
    <mergeCell ref="D185:I187"/>
    <mergeCell ref="E190:I190"/>
    <mergeCell ref="I178:I183"/>
    <mergeCell ref="C177:I177"/>
    <mergeCell ref="D175:I175"/>
    <mergeCell ref="D176:H176"/>
    <mergeCell ref="D178:H178"/>
    <mergeCell ref="D179:H179"/>
    <mergeCell ref="C150:I150"/>
    <mergeCell ref="C282:I282"/>
    <mergeCell ref="F416:I416"/>
    <mergeCell ref="F114:I114"/>
    <mergeCell ref="F140:I140"/>
    <mergeCell ref="F199:I199"/>
    <mergeCell ref="F225:I225"/>
    <mergeCell ref="F250:I250"/>
    <mergeCell ref="F280:I280"/>
    <mergeCell ref="F324:I324"/>
    <mergeCell ref="F351:I351"/>
    <mergeCell ref="I407:I408"/>
    <mergeCell ref="C160:I160"/>
    <mergeCell ref="E161:I161"/>
    <mergeCell ref="E162:I162"/>
    <mergeCell ref="A193:I193"/>
    <mergeCell ref="C151:C159"/>
    <mergeCell ref="C146:C149"/>
    <mergeCell ref="D182:H182"/>
    <mergeCell ref="D180:H180"/>
    <mergeCell ref="D181:H181"/>
    <mergeCell ref="D183:H183"/>
    <mergeCell ref="C184:I184"/>
    <mergeCell ref="E173:I173"/>
    <mergeCell ref="E171:I171"/>
    <mergeCell ref="A195:A218"/>
  </mergeCells>
  <hyperlinks>
    <hyperlink ref="E132" r:id="rId1"/>
    <hyperlink ref="E163" r:id="rId2"/>
    <hyperlink ref="E191" r:id="rId3"/>
    <hyperlink ref="E217" r:id="rId4"/>
    <hyperlink ref="E241" r:id="rId5"/>
    <hyperlink ref="E272" r:id="rId6"/>
    <hyperlink ref="E310" r:id="rId7"/>
    <hyperlink ref="E371" r:id="rId8"/>
    <hyperlink ref="E407" r:id="rId9"/>
    <hyperlink ref="E434" r:id="rId10"/>
    <hyperlink ref="E35" r:id="rId11"/>
    <hyperlink ref="E67" r:id="rId12"/>
    <hyperlink ref="E102" r:id="rId13"/>
    <hyperlink ref="E341:I342" r:id="rId14" display=" http://www.city-data.com/county/Traverse_County-MN.html "/>
    <hyperlink ref="E341" r:id="rId15"/>
  </hyperlinks>
  <pageMargins left="0.45" right="0.45" top="0.5" bottom="0.5" header="0" footer="0"/>
  <pageSetup scale="70" fitToHeight="0" orientation="landscape" r:id="rId16"/>
  <rowBreaks count="13" manualBreakCount="13">
    <brk id="37" max="16383" man="1"/>
    <brk id="69" max="16383" man="1"/>
    <brk id="107" max="16383" man="1"/>
    <brk id="134" max="16383" man="1"/>
    <brk id="165" max="16383" man="1"/>
    <brk id="193" max="16383" man="1"/>
    <brk id="219" max="16383" man="1"/>
    <brk id="243" max="16383" man="1"/>
    <brk id="274" max="16383" man="1"/>
    <brk id="315" max="16383" man="1"/>
    <brk id="343" max="16383" man="1"/>
    <brk id="373" max="16383" man="1"/>
    <brk id="40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2"/>
  <sheetViews>
    <sheetView zoomScaleNormal="100" workbookViewId="0">
      <selection activeCell="A3" sqref="A3"/>
    </sheetView>
  </sheetViews>
  <sheetFormatPr defaultRowHeight="15" x14ac:dyDescent="0.25"/>
  <cols>
    <col min="1" max="1" width="18.28515625" style="75" customWidth="1"/>
    <col min="2" max="2" width="6.42578125" style="75" bestFit="1" customWidth="1"/>
    <col min="3" max="3" width="33.5703125" style="44" customWidth="1"/>
    <col min="4" max="4" width="17.5703125" style="75" customWidth="1"/>
    <col min="5" max="6" width="19.5703125" style="75" customWidth="1"/>
    <col min="7" max="7" width="15.28515625" style="75" customWidth="1"/>
    <col min="8" max="8" width="17.85546875" style="75" customWidth="1"/>
    <col min="9" max="9" width="37.140625" style="44" customWidth="1"/>
  </cols>
  <sheetData>
    <row r="1" spans="1:9" s="22" customFormat="1" x14ac:dyDescent="0.25">
      <c r="A1" s="226" t="s">
        <v>20</v>
      </c>
      <c r="B1" s="226"/>
      <c r="C1" s="226"/>
      <c r="D1" s="226"/>
      <c r="E1" s="226"/>
      <c r="F1" s="226"/>
      <c r="G1" s="226"/>
      <c r="H1" s="226"/>
      <c r="I1" s="226"/>
    </row>
    <row r="2" spans="1:9" x14ac:dyDescent="0.25">
      <c r="A2" s="226"/>
      <c r="B2" s="226"/>
      <c r="C2" s="226"/>
      <c r="D2" s="226"/>
      <c r="E2" s="226"/>
      <c r="F2" s="226"/>
      <c r="G2" s="226"/>
      <c r="H2" s="226"/>
      <c r="I2" s="226"/>
    </row>
    <row r="3" spans="1:9" s="21" customFormat="1" ht="45" x14ac:dyDescent="0.25">
      <c r="A3" s="27" t="s">
        <v>0</v>
      </c>
      <c r="B3" s="24" t="s">
        <v>1</v>
      </c>
      <c r="C3" s="24" t="s">
        <v>21</v>
      </c>
      <c r="D3" s="4" t="s">
        <v>2</v>
      </c>
      <c r="E3" s="4" t="s">
        <v>23</v>
      </c>
      <c r="F3" s="4" t="s">
        <v>24</v>
      </c>
      <c r="G3" s="5" t="s">
        <v>22</v>
      </c>
      <c r="H3" s="5" t="s">
        <v>345</v>
      </c>
      <c r="I3" s="103" t="s">
        <v>290</v>
      </c>
    </row>
    <row r="4" spans="1:9" ht="18" customHeight="1" x14ac:dyDescent="0.25">
      <c r="A4" s="228" t="s">
        <v>291</v>
      </c>
      <c r="B4" s="228">
        <v>2</v>
      </c>
      <c r="C4" s="24" t="s">
        <v>26</v>
      </c>
      <c r="D4" s="29" t="s">
        <v>7</v>
      </c>
      <c r="E4" s="29" t="s">
        <v>255</v>
      </c>
      <c r="F4" s="29">
        <v>21</v>
      </c>
      <c r="G4" s="7">
        <v>38</v>
      </c>
      <c r="H4" s="8" t="s">
        <v>292</v>
      </c>
      <c r="I4" s="244" t="s">
        <v>294</v>
      </c>
    </row>
    <row r="5" spans="1:9" ht="18" customHeight="1" x14ac:dyDescent="0.25">
      <c r="A5" s="228"/>
      <c r="B5" s="228"/>
      <c r="C5" s="24" t="s">
        <v>82</v>
      </c>
      <c r="D5" s="29" t="s">
        <v>7</v>
      </c>
      <c r="E5" s="29" t="s">
        <v>42</v>
      </c>
      <c r="F5" s="29">
        <v>22</v>
      </c>
      <c r="G5" s="7">
        <v>21.05</v>
      </c>
      <c r="H5" s="8" t="s">
        <v>293</v>
      </c>
      <c r="I5" s="244"/>
    </row>
    <row r="6" spans="1:9" ht="18" customHeight="1" x14ac:dyDescent="0.25">
      <c r="A6" s="228"/>
      <c r="B6" s="228"/>
      <c r="C6" s="24" t="s">
        <v>295</v>
      </c>
      <c r="D6" s="29" t="s">
        <v>7</v>
      </c>
      <c r="E6" s="29" t="s">
        <v>296</v>
      </c>
      <c r="F6" s="29" t="s">
        <v>297</v>
      </c>
      <c r="G6" s="7">
        <v>20.61</v>
      </c>
      <c r="H6" s="8" t="s">
        <v>298</v>
      </c>
      <c r="I6" s="244"/>
    </row>
    <row r="7" spans="1:9" ht="18" customHeight="1" x14ac:dyDescent="0.25">
      <c r="A7" s="228"/>
      <c r="B7" s="228"/>
      <c r="C7" s="24" t="s">
        <v>299</v>
      </c>
      <c r="D7" s="29" t="s">
        <v>7</v>
      </c>
      <c r="E7" s="29" t="s">
        <v>59</v>
      </c>
      <c r="F7" s="29">
        <v>3</v>
      </c>
      <c r="G7" s="7">
        <v>22.58</v>
      </c>
      <c r="H7" s="8" t="s">
        <v>298</v>
      </c>
      <c r="I7" s="244"/>
    </row>
    <row r="8" spans="1:9" ht="18" customHeight="1" x14ac:dyDescent="0.25">
      <c r="A8" s="228"/>
      <c r="B8" s="228"/>
      <c r="C8" s="24" t="s">
        <v>39</v>
      </c>
      <c r="D8" s="29" t="s">
        <v>7</v>
      </c>
      <c r="E8" s="29" t="s">
        <v>41</v>
      </c>
      <c r="F8" s="29">
        <v>2</v>
      </c>
      <c r="G8" s="7">
        <v>22.58</v>
      </c>
      <c r="H8" s="8" t="s">
        <v>298</v>
      </c>
      <c r="I8" s="244"/>
    </row>
    <row r="9" spans="1:9" ht="18" customHeight="1" x14ac:dyDescent="0.25">
      <c r="A9" s="228"/>
      <c r="B9" s="228"/>
      <c r="C9" s="24" t="s">
        <v>39</v>
      </c>
      <c r="D9" s="29" t="s">
        <v>7</v>
      </c>
      <c r="E9" s="29" t="s">
        <v>74</v>
      </c>
      <c r="F9" s="29">
        <v>11</v>
      </c>
      <c r="G9" s="7">
        <v>27.09</v>
      </c>
      <c r="H9" s="8" t="s">
        <v>298</v>
      </c>
      <c r="I9" s="244"/>
    </row>
    <row r="10" spans="1:9" ht="18" customHeight="1" x14ac:dyDescent="0.25">
      <c r="A10" s="228"/>
      <c r="B10" s="228"/>
      <c r="C10" s="24" t="s">
        <v>222</v>
      </c>
      <c r="D10" s="29" t="s">
        <v>7</v>
      </c>
      <c r="E10" s="29" t="s">
        <v>300</v>
      </c>
      <c r="F10" s="29">
        <v>7</v>
      </c>
      <c r="G10" s="7">
        <v>26.3</v>
      </c>
      <c r="H10" s="8" t="s">
        <v>298</v>
      </c>
      <c r="I10" s="244"/>
    </row>
    <row r="11" spans="1:9" x14ac:dyDescent="0.25">
      <c r="A11" s="228"/>
      <c r="B11" s="228"/>
      <c r="C11" s="191"/>
      <c r="D11" s="191"/>
      <c r="E11" s="191"/>
      <c r="F11" s="191"/>
      <c r="G11" s="191"/>
      <c r="H11" s="191"/>
      <c r="I11" s="191"/>
    </row>
    <row r="12" spans="1:9" x14ac:dyDescent="0.25">
      <c r="A12" s="228"/>
      <c r="B12" s="228"/>
      <c r="C12" s="24" t="s">
        <v>4</v>
      </c>
      <c r="D12" s="7">
        <v>75</v>
      </c>
      <c r="E12" s="51" t="s">
        <v>18</v>
      </c>
      <c r="F12" s="186"/>
      <c r="G12" s="187"/>
      <c r="H12" s="187"/>
      <c r="I12" s="188"/>
    </row>
    <row r="13" spans="1:9" x14ac:dyDescent="0.25">
      <c r="A13" s="228"/>
      <c r="B13" s="228"/>
      <c r="C13" s="24" t="s">
        <v>5</v>
      </c>
      <c r="D13" s="7" t="s">
        <v>6</v>
      </c>
      <c r="E13" s="196"/>
      <c r="F13" s="196"/>
      <c r="G13" s="196"/>
      <c r="H13" s="196"/>
      <c r="I13" s="196"/>
    </row>
    <row r="14" spans="1:9" ht="15" customHeight="1" x14ac:dyDescent="0.25">
      <c r="A14" s="228"/>
      <c r="B14" s="228"/>
      <c r="C14" s="191"/>
      <c r="D14" s="191"/>
      <c r="E14" s="191"/>
      <c r="F14" s="191"/>
      <c r="G14" s="191"/>
      <c r="H14" s="191"/>
      <c r="I14" s="191"/>
    </row>
    <row r="15" spans="1:9" s="21" customFormat="1" x14ac:dyDescent="0.25">
      <c r="A15" s="228"/>
      <c r="B15" s="228"/>
      <c r="C15" s="20" t="s">
        <v>8</v>
      </c>
      <c r="D15" s="192"/>
      <c r="E15" s="192"/>
      <c r="F15" s="192"/>
      <c r="G15" s="192"/>
      <c r="H15" s="192"/>
      <c r="I15" s="192"/>
    </row>
    <row r="16" spans="1:9" ht="15" customHeight="1" x14ac:dyDescent="0.25">
      <c r="A16" s="228"/>
      <c r="B16" s="228"/>
      <c r="C16" s="191" t="s">
        <v>301</v>
      </c>
      <c r="D16" s="192" t="s">
        <v>302</v>
      </c>
      <c r="E16" s="192"/>
      <c r="F16" s="192"/>
      <c r="G16" s="192"/>
      <c r="H16" s="192"/>
      <c r="I16" s="193" t="s">
        <v>303</v>
      </c>
    </row>
    <row r="17" spans="1:9" ht="15" customHeight="1" x14ac:dyDescent="0.25">
      <c r="A17" s="228"/>
      <c r="B17" s="228"/>
      <c r="C17" s="191"/>
      <c r="D17" s="192" t="s">
        <v>304</v>
      </c>
      <c r="E17" s="192"/>
      <c r="F17" s="192"/>
      <c r="G17" s="192"/>
      <c r="H17" s="192"/>
      <c r="I17" s="193"/>
    </row>
    <row r="18" spans="1:9" ht="15" customHeight="1" x14ac:dyDescent="0.25">
      <c r="A18" s="228"/>
      <c r="B18" s="228"/>
      <c r="C18" s="191"/>
      <c r="D18" s="192" t="s">
        <v>305</v>
      </c>
      <c r="E18" s="192"/>
      <c r="F18" s="192"/>
      <c r="G18" s="192"/>
      <c r="H18" s="192"/>
      <c r="I18" s="193"/>
    </row>
    <row r="19" spans="1:9" ht="15" customHeight="1" x14ac:dyDescent="0.25">
      <c r="A19" s="228"/>
      <c r="B19" s="228"/>
      <c r="C19" s="191"/>
      <c r="D19" s="192" t="s">
        <v>306</v>
      </c>
      <c r="E19" s="192"/>
      <c r="F19" s="192"/>
      <c r="G19" s="192"/>
      <c r="H19" s="192"/>
      <c r="I19" s="193"/>
    </row>
    <row r="20" spans="1:9" ht="15" customHeight="1" x14ac:dyDescent="0.25">
      <c r="A20" s="228"/>
      <c r="B20" s="228"/>
      <c r="C20" s="191"/>
      <c r="D20" s="192" t="s">
        <v>307</v>
      </c>
      <c r="E20" s="192"/>
      <c r="F20" s="192"/>
      <c r="G20" s="192"/>
      <c r="H20" s="192"/>
      <c r="I20" s="193"/>
    </row>
    <row r="21" spans="1:9" ht="15" customHeight="1" x14ac:dyDescent="0.25">
      <c r="A21" s="228"/>
      <c r="B21" s="228"/>
      <c r="C21" s="191"/>
      <c r="D21" s="192" t="s">
        <v>308</v>
      </c>
      <c r="E21" s="192"/>
      <c r="F21" s="192"/>
      <c r="G21" s="192"/>
      <c r="H21" s="192"/>
      <c r="I21" s="193"/>
    </row>
    <row r="22" spans="1:9" ht="15" customHeight="1" x14ac:dyDescent="0.25">
      <c r="A22" s="228"/>
      <c r="B22" s="228"/>
      <c r="C22" s="191"/>
      <c r="D22" s="191"/>
      <c r="E22" s="191"/>
      <c r="F22" s="191"/>
      <c r="G22" s="191"/>
      <c r="H22" s="191"/>
      <c r="I22" s="191"/>
    </row>
    <row r="23" spans="1:9" ht="15" customHeight="1" x14ac:dyDescent="0.25">
      <c r="A23" s="228"/>
      <c r="B23" s="228"/>
      <c r="C23" s="241" t="s">
        <v>309</v>
      </c>
      <c r="D23" s="229" t="s">
        <v>310</v>
      </c>
      <c r="E23" s="229"/>
      <c r="F23" s="229"/>
      <c r="G23" s="229"/>
      <c r="H23" s="229"/>
      <c r="I23" s="229"/>
    </row>
    <row r="24" spans="1:9" ht="15" customHeight="1" x14ac:dyDescent="0.25">
      <c r="A24" s="228"/>
      <c r="B24" s="228"/>
      <c r="C24" s="242"/>
      <c r="D24" s="229"/>
      <c r="E24" s="229"/>
      <c r="F24" s="229"/>
      <c r="G24" s="229"/>
      <c r="H24" s="229"/>
      <c r="I24" s="229"/>
    </row>
    <row r="25" spans="1:9" s="21" customFormat="1" x14ac:dyDescent="0.25">
      <c r="A25" s="228"/>
      <c r="B25" s="228"/>
      <c r="C25" s="191"/>
      <c r="D25" s="191"/>
      <c r="E25" s="191"/>
      <c r="F25" s="191"/>
      <c r="G25" s="191"/>
      <c r="H25" s="191"/>
      <c r="I25" s="191"/>
    </row>
    <row r="26" spans="1:9" ht="15" customHeight="1" x14ac:dyDescent="0.25">
      <c r="A26" s="228"/>
      <c r="B26" s="228"/>
      <c r="C26" s="241" t="s">
        <v>311</v>
      </c>
      <c r="D26" s="229" t="s">
        <v>315</v>
      </c>
      <c r="E26" s="229"/>
      <c r="F26" s="229"/>
      <c r="G26" s="229"/>
      <c r="H26" s="229"/>
      <c r="I26" s="229"/>
    </row>
    <row r="27" spans="1:9" ht="15" customHeight="1" x14ac:dyDescent="0.25">
      <c r="A27" s="228"/>
      <c r="B27" s="228"/>
      <c r="C27" s="242"/>
      <c r="D27" s="229"/>
      <c r="E27" s="229"/>
      <c r="F27" s="229"/>
      <c r="G27" s="229"/>
      <c r="H27" s="229"/>
      <c r="I27" s="229"/>
    </row>
    <row r="28" spans="1:9" s="21" customFormat="1" ht="15" customHeight="1" x14ac:dyDescent="0.25">
      <c r="A28" s="228"/>
      <c r="B28" s="228"/>
      <c r="C28" s="191"/>
      <c r="D28" s="191"/>
      <c r="E28" s="191"/>
      <c r="F28" s="191"/>
      <c r="G28" s="191"/>
      <c r="H28" s="191"/>
      <c r="I28" s="191"/>
    </row>
    <row r="29" spans="1:9" ht="30" x14ac:dyDescent="0.25">
      <c r="A29" s="228"/>
      <c r="B29" s="228"/>
      <c r="C29" s="24" t="s">
        <v>316</v>
      </c>
      <c r="D29" s="229" t="s">
        <v>317</v>
      </c>
      <c r="E29" s="229"/>
      <c r="F29" s="229"/>
      <c r="G29" s="229"/>
      <c r="H29" s="229"/>
      <c r="I29" s="229"/>
    </row>
    <row r="30" spans="1:9" s="21" customFormat="1" ht="15" customHeight="1" x14ac:dyDescent="0.25">
      <c r="A30" s="228"/>
      <c r="B30" s="228"/>
      <c r="C30" s="267"/>
      <c r="D30" s="194"/>
      <c r="E30" s="194"/>
      <c r="F30" s="194"/>
      <c r="G30" s="194"/>
      <c r="H30" s="194"/>
      <c r="I30" s="268"/>
    </row>
    <row r="31" spans="1:9" ht="30" x14ac:dyDescent="0.25">
      <c r="A31" s="228"/>
      <c r="B31" s="228"/>
      <c r="C31" s="24" t="s">
        <v>312</v>
      </c>
      <c r="D31" s="229" t="s">
        <v>313</v>
      </c>
      <c r="E31" s="229"/>
      <c r="F31" s="229"/>
      <c r="G31" s="229"/>
      <c r="H31" s="229"/>
      <c r="I31" s="229"/>
    </row>
    <row r="32" spans="1:9" x14ac:dyDescent="0.25">
      <c r="A32" s="228"/>
      <c r="B32" s="228"/>
      <c r="C32" s="191"/>
      <c r="D32" s="191"/>
      <c r="E32" s="191"/>
      <c r="F32" s="191"/>
      <c r="G32" s="191"/>
      <c r="H32" s="191"/>
      <c r="I32" s="191"/>
    </row>
    <row r="33" spans="1:9" ht="15" customHeight="1" x14ac:dyDescent="0.25">
      <c r="A33" s="228"/>
      <c r="B33" s="228"/>
      <c r="C33" s="191" t="s">
        <v>11</v>
      </c>
      <c r="D33" s="221" t="s">
        <v>314</v>
      </c>
      <c r="E33" s="221"/>
      <c r="F33" s="221"/>
      <c r="G33" s="221"/>
      <c r="H33" s="221"/>
      <c r="I33" s="221"/>
    </row>
    <row r="34" spans="1:9" ht="15" customHeight="1" x14ac:dyDescent="0.25">
      <c r="A34" s="228"/>
      <c r="B34" s="228"/>
      <c r="C34" s="191"/>
      <c r="D34" s="221"/>
      <c r="E34" s="221"/>
      <c r="F34" s="221"/>
      <c r="G34" s="221"/>
      <c r="H34" s="221"/>
      <c r="I34" s="221"/>
    </row>
    <row r="35" spans="1:9" ht="15" customHeight="1" x14ac:dyDescent="0.25">
      <c r="A35" s="228"/>
      <c r="B35" s="228"/>
      <c r="C35" s="191"/>
      <c r="D35" s="221"/>
      <c r="E35" s="221"/>
      <c r="F35" s="221"/>
      <c r="G35" s="221"/>
      <c r="H35" s="221"/>
      <c r="I35" s="221"/>
    </row>
    <row r="36" spans="1:9" ht="15" customHeight="1" x14ac:dyDescent="0.25">
      <c r="A36" s="228"/>
      <c r="B36" s="228"/>
      <c r="C36" s="191"/>
      <c r="D36" s="221"/>
      <c r="E36" s="221"/>
      <c r="F36" s="221"/>
      <c r="G36" s="221"/>
      <c r="H36" s="221"/>
      <c r="I36" s="221"/>
    </row>
    <row r="37" spans="1:9" ht="15" customHeight="1" x14ac:dyDescent="0.25">
      <c r="A37" s="228"/>
      <c r="B37" s="228"/>
      <c r="C37" s="191"/>
      <c r="D37" s="221"/>
      <c r="E37" s="221"/>
      <c r="F37" s="221"/>
      <c r="G37" s="221"/>
      <c r="H37" s="221"/>
      <c r="I37" s="221"/>
    </row>
    <row r="38" spans="1:9" x14ac:dyDescent="0.25">
      <c r="A38" s="228"/>
      <c r="B38" s="228"/>
      <c r="C38" s="191"/>
      <c r="D38" s="191"/>
      <c r="E38" s="191"/>
      <c r="F38" s="191"/>
      <c r="G38" s="191"/>
      <c r="H38" s="191"/>
      <c r="I38" s="191"/>
    </row>
    <row r="39" spans="1:9" x14ac:dyDescent="0.25">
      <c r="A39" s="228"/>
      <c r="B39" s="228"/>
      <c r="C39" s="24" t="s">
        <v>12</v>
      </c>
      <c r="D39" s="29" t="s">
        <v>13</v>
      </c>
      <c r="E39" s="192"/>
      <c r="F39" s="192"/>
      <c r="G39" s="192"/>
      <c r="H39" s="192"/>
      <c r="I39" s="192"/>
    </row>
    <row r="40" spans="1:9" ht="15" customHeight="1" x14ac:dyDescent="0.25">
      <c r="A40" s="228"/>
      <c r="B40" s="228"/>
      <c r="C40" s="10" t="s">
        <v>14</v>
      </c>
      <c r="D40" s="11">
        <v>0.35</v>
      </c>
      <c r="E40" s="193" t="s">
        <v>15</v>
      </c>
      <c r="F40" s="193"/>
      <c r="G40" s="193"/>
      <c r="H40" s="193"/>
      <c r="I40" s="193"/>
    </row>
    <row r="41" spans="1:9" ht="15" customHeight="1" x14ac:dyDescent="0.25">
      <c r="A41" s="228"/>
      <c r="B41" s="228"/>
      <c r="C41" s="10" t="s">
        <v>16</v>
      </c>
      <c r="D41" s="12">
        <v>39506</v>
      </c>
      <c r="E41" s="200" t="s">
        <v>696</v>
      </c>
      <c r="F41" s="201"/>
      <c r="G41" s="201"/>
      <c r="H41" s="201"/>
      <c r="I41" s="202"/>
    </row>
    <row r="42" spans="1:9" ht="15" customHeight="1" x14ac:dyDescent="0.25">
      <c r="A42" s="228"/>
      <c r="B42" s="228"/>
      <c r="C42" s="24" t="s">
        <v>17</v>
      </c>
      <c r="D42" s="13">
        <v>100.4</v>
      </c>
      <c r="E42" s="203"/>
      <c r="F42" s="204"/>
      <c r="G42" s="204"/>
      <c r="H42" s="204"/>
      <c r="I42" s="205"/>
    </row>
    <row r="43" spans="1:9" x14ac:dyDescent="0.25">
      <c r="A43" s="226"/>
      <c r="B43" s="226"/>
      <c r="C43" s="226"/>
      <c r="D43" s="226"/>
      <c r="E43" s="226"/>
      <c r="F43" s="226"/>
      <c r="G43" s="226"/>
      <c r="H43" s="226"/>
      <c r="I43" s="226"/>
    </row>
    <row r="44" spans="1:9" ht="45" x14ac:dyDescent="0.25">
      <c r="A44" s="27" t="s">
        <v>0</v>
      </c>
      <c r="B44" s="24" t="s">
        <v>1</v>
      </c>
      <c r="C44" s="24" t="s">
        <v>21</v>
      </c>
      <c r="D44" s="4" t="s">
        <v>2</v>
      </c>
      <c r="E44" s="4" t="s">
        <v>23</v>
      </c>
      <c r="F44" s="4" t="s">
        <v>24</v>
      </c>
      <c r="G44" s="5" t="s">
        <v>22</v>
      </c>
      <c r="H44" s="5" t="s">
        <v>46</v>
      </c>
      <c r="I44" s="103" t="s">
        <v>290</v>
      </c>
    </row>
    <row r="45" spans="1:9" x14ac:dyDescent="0.25">
      <c r="A45" s="228" t="s">
        <v>318</v>
      </c>
      <c r="B45" s="228">
        <v>2</v>
      </c>
      <c r="C45" s="24" t="s">
        <v>26</v>
      </c>
      <c r="D45" s="29" t="s">
        <v>7</v>
      </c>
      <c r="E45" s="29" t="s">
        <v>59</v>
      </c>
      <c r="F45" s="29"/>
      <c r="G45" s="7">
        <v>22</v>
      </c>
      <c r="H45" s="8"/>
      <c r="I45" s="244" t="s">
        <v>319</v>
      </c>
    </row>
    <row r="46" spans="1:9" x14ac:dyDescent="0.25">
      <c r="A46" s="228"/>
      <c r="B46" s="228"/>
      <c r="C46" s="24" t="s">
        <v>39</v>
      </c>
      <c r="D46" s="29" t="s">
        <v>7</v>
      </c>
      <c r="E46" s="29" t="s">
        <v>76</v>
      </c>
      <c r="F46" s="29"/>
      <c r="G46" s="7">
        <v>18.5</v>
      </c>
      <c r="H46" s="8"/>
      <c r="I46" s="244"/>
    </row>
    <row r="47" spans="1:9" x14ac:dyDescent="0.25">
      <c r="A47" s="228"/>
      <c r="B47" s="228"/>
      <c r="C47" s="24" t="s">
        <v>320</v>
      </c>
      <c r="D47" s="29" t="s">
        <v>7</v>
      </c>
      <c r="E47" s="29" t="s">
        <v>141</v>
      </c>
      <c r="F47" s="29"/>
      <c r="G47" s="7">
        <v>18.3</v>
      </c>
      <c r="H47" s="8"/>
      <c r="I47" s="244"/>
    </row>
    <row r="48" spans="1:9" x14ac:dyDescent="0.25">
      <c r="A48" s="228"/>
      <c r="B48" s="228"/>
      <c r="C48" s="272"/>
      <c r="D48" s="272"/>
      <c r="E48" s="272"/>
      <c r="F48" s="272"/>
      <c r="G48" s="272"/>
      <c r="H48" s="272"/>
      <c r="I48" s="272"/>
    </row>
    <row r="49" spans="1:9" s="127" customFormat="1" x14ac:dyDescent="0.25">
      <c r="A49" s="228"/>
      <c r="B49" s="228"/>
      <c r="C49" s="48" t="s">
        <v>4</v>
      </c>
      <c r="D49" s="62">
        <v>75</v>
      </c>
      <c r="E49" s="51" t="s">
        <v>18</v>
      </c>
      <c r="F49" s="186"/>
      <c r="G49" s="187"/>
      <c r="H49" s="187"/>
      <c r="I49" s="188"/>
    </row>
    <row r="50" spans="1:9" x14ac:dyDescent="0.25">
      <c r="A50" s="228"/>
      <c r="B50" s="228"/>
      <c r="C50" s="24" t="s">
        <v>5</v>
      </c>
      <c r="D50" s="7" t="s">
        <v>6</v>
      </c>
      <c r="E50" s="270"/>
      <c r="F50" s="270"/>
      <c r="G50" s="270"/>
      <c r="H50" s="270"/>
      <c r="I50" s="270"/>
    </row>
    <row r="51" spans="1:9" x14ac:dyDescent="0.25">
      <c r="A51" s="228"/>
      <c r="B51" s="228"/>
      <c r="C51" s="272"/>
      <c r="D51" s="272"/>
      <c r="E51" s="272"/>
      <c r="F51" s="272"/>
      <c r="G51" s="272"/>
      <c r="H51" s="272"/>
      <c r="I51" s="272"/>
    </row>
    <row r="52" spans="1:9" x14ac:dyDescent="0.25">
      <c r="A52" s="228"/>
      <c r="B52" s="228"/>
      <c r="C52" s="20" t="s">
        <v>8</v>
      </c>
      <c r="D52" s="269"/>
      <c r="E52" s="269"/>
      <c r="F52" s="269"/>
      <c r="G52" s="269"/>
      <c r="H52" s="269"/>
      <c r="I52" s="269"/>
    </row>
    <row r="53" spans="1:9" x14ac:dyDescent="0.25">
      <c r="A53" s="228"/>
      <c r="B53" s="228"/>
      <c r="C53" s="191" t="s">
        <v>779</v>
      </c>
      <c r="D53" s="192" t="s">
        <v>321</v>
      </c>
      <c r="E53" s="192"/>
      <c r="F53" s="192"/>
      <c r="G53" s="192"/>
      <c r="H53" s="192"/>
      <c r="I53" s="193" t="s">
        <v>322</v>
      </c>
    </row>
    <row r="54" spans="1:9" x14ac:dyDescent="0.25">
      <c r="A54" s="228"/>
      <c r="B54" s="228"/>
      <c r="C54" s="191"/>
      <c r="D54" s="192" t="s">
        <v>323</v>
      </c>
      <c r="E54" s="192"/>
      <c r="F54" s="192"/>
      <c r="G54" s="192"/>
      <c r="H54" s="192"/>
      <c r="I54" s="193"/>
    </row>
    <row r="55" spans="1:9" x14ac:dyDescent="0.25">
      <c r="A55" s="228"/>
      <c r="B55" s="228"/>
      <c r="C55" s="191"/>
      <c r="D55" s="192" t="s">
        <v>324</v>
      </c>
      <c r="E55" s="192"/>
      <c r="F55" s="192"/>
      <c r="G55" s="192"/>
      <c r="H55" s="192"/>
      <c r="I55" s="193"/>
    </row>
    <row r="56" spans="1:9" x14ac:dyDescent="0.25">
      <c r="A56" s="228"/>
      <c r="B56" s="228"/>
      <c r="C56" s="191"/>
      <c r="D56" s="192" t="s">
        <v>325</v>
      </c>
      <c r="E56" s="192"/>
      <c r="F56" s="192"/>
      <c r="G56" s="192"/>
      <c r="H56" s="192"/>
      <c r="I56" s="193"/>
    </row>
    <row r="57" spans="1:9" x14ac:dyDescent="0.25">
      <c r="A57" s="228"/>
      <c r="B57" s="228"/>
      <c r="C57" s="228"/>
      <c r="D57" s="228"/>
      <c r="E57" s="228"/>
      <c r="F57" s="228"/>
      <c r="G57" s="228"/>
      <c r="H57" s="228"/>
      <c r="I57" s="228"/>
    </row>
    <row r="58" spans="1:9" x14ac:dyDescent="0.25">
      <c r="A58" s="228"/>
      <c r="B58" s="228"/>
      <c r="C58" s="241" t="s">
        <v>11</v>
      </c>
      <c r="D58" s="221" t="s">
        <v>326</v>
      </c>
      <c r="E58" s="221"/>
      <c r="F58" s="221"/>
      <c r="G58" s="221"/>
      <c r="H58" s="221"/>
      <c r="I58" s="221"/>
    </row>
    <row r="59" spans="1:9" x14ac:dyDescent="0.25">
      <c r="A59" s="228"/>
      <c r="B59" s="228"/>
      <c r="C59" s="273"/>
      <c r="D59" s="221"/>
      <c r="E59" s="221"/>
      <c r="F59" s="221"/>
      <c r="G59" s="221"/>
      <c r="H59" s="221"/>
      <c r="I59" s="221"/>
    </row>
    <row r="60" spans="1:9" x14ac:dyDescent="0.25">
      <c r="A60" s="228"/>
      <c r="B60" s="228"/>
      <c r="C60" s="273"/>
      <c r="D60" s="221"/>
      <c r="E60" s="221"/>
      <c r="F60" s="221"/>
      <c r="G60" s="221"/>
      <c r="H60" s="221"/>
      <c r="I60" s="221"/>
    </row>
    <row r="61" spans="1:9" x14ac:dyDescent="0.25">
      <c r="A61" s="228"/>
      <c r="B61" s="228"/>
      <c r="C61" s="242"/>
      <c r="D61" s="221"/>
      <c r="E61" s="221"/>
      <c r="F61" s="221"/>
      <c r="G61" s="221"/>
      <c r="H61" s="221"/>
      <c r="I61" s="221"/>
    </row>
    <row r="62" spans="1:9" x14ac:dyDescent="0.25">
      <c r="A62" s="228"/>
      <c r="B62" s="228"/>
      <c r="C62" s="228"/>
      <c r="D62" s="228"/>
      <c r="E62" s="228"/>
      <c r="F62" s="228"/>
      <c r="G62" s="228"/>
      <c r="H62" s="228"/>
      <c r="I62" s="228"/>
    </row>
    <row r="63" spans="1:9" x14ac:dyDescent="0.25">
      <c r="A63" s="228"/>
      <c r="B63" s="228"/>
      <c r="C63" s="24" t="s">
        <v>12</v>
      </c>
      <c r="D63" s="29" t="s">
        <v>13</v>
      </c>
      <c r="E63" s="275"/>
      <c r="F63" s="275"/>
      <c r="G63" s="275"/>
      <c r="H63" s="275"/>
      <c r="I63" s="275"/>
    </row>
    <row r="64" spans="1:9" x14ac:dyDescent="0.25">
      <c r="A64" s="228"/>
      <c r="B64" s="228"/>
      <c r="C64" s="10" t="s">
        <v>14</v>
      </c>
      <c r="D64" s="58">
        <v>0.2</v>
      </c>
      <c r="E64" s="276" t="s">
        <v>15</v>
      </c>
      <c r="F64" s="277"/>
      <c r="G64" s="277"/>
      <c r="H64" s="277"/>
      <c r="I64" s="278"/>
    </row>
    <row r="65" spans="1:9" ht="15" customHeight="1" x14ac:dyDescent="0.25">
      <c r="A65" s="228"/>
      <c r="B65" s="228"/>
      <c r="C65" s="10" t="s">
        <v>16</v>
      </c>
      <c r="D65" s="59">
        <v>5127</v>
      </c>
      <c r="E65" s="200" t="s">
        <v>327</v>
      </c>
      <c r="F65" s="201"/>
      <c r="G65" s="201"/>
      <c r="H65" s="201"/>
      <c r="I65" s="202"/>
    </row>
    <row r="66" spans="1:9" ht="15" customHeight="1" x14ac:dyDescent="0.25">
      <c r="A66" s="228"/>
      <c r="B66" s="228"/>
      <c r="C66" s="24" t="s">
        <v>17</v>
      </c>
      <c r="D66" s="60">
        <v>86.3</v>
      </c>
      <c r="E66" s="203"/>
      <c r="F66" s="204"/>
      <c r="G66" s="204"/>
      <c r="H66" s="204"/>
      <c r="I66" s="205"/>
    </row>
    <row r="67" spans="1:9" x14ac:dyDescent="0.25">
      <c r="A67" s="274"/>
      <c r="B67" s="274"/>
      <c r="C67" s="274"/>
      <c r="D67" s="274"/>
      <c r="E67" s="274"/>
      <c r="F67" s="274"/>
      <c r="G67" s="274"/>
      <c r="H67" s="274"/>
      <c r="I67" s="274"/>
    </row>
    <row r="68" spans="1:9" ht="45" x14ac:dyDescent="0.25">
      <c r="A68" s="27" t="s">
        <v>0</v>
      </c>
      <c r="B68" s="24" t="s">
        <v>1</v>
      </c>
      <c r="C68" s="24" t="s">
        <v>21</v>
      </c>
      <c r="D68" s="4" t="s">
        <v>2</v>
      </c>
      <c r="E68" s="4" t="s">
        <v>23</v>
      </c>
      <c r="F68" s="4" t="s">
        <v>24</v>
      </c>
      <c r="G68" s="5" t="s">
        <v>22</v>
      </c>
      <c r="H68" s="5" t="s">
        <v>46</v>
      </c>
      <c r="I68" s="103" t="s">
        <v>290</v>
      </c>
    </row>
    <row r="69" spans="1:9" x14ac:dyDescent="0.25">
      <c r="A69" s="228" t="s">
        <v>328</v>
      </c>
      <c r="B69" s="228">
        <v>2</v>
      </c>
      <c r="C69" s="6" t="s">
        <v>26</v>
      </c>
      <c r="D69" s="29" t="s">
        <v>7</v>
      </c>
      <c r="E69" s="29" t="s">
        <v>329</v>
      </c>
      <c r="F69" s="29"/>
      <c r="G69" s="7">
        <v>28</v>
      </c>
      <c r="H69" s="8"/>
      <c r="I69" s="259" t="s">
        <v>332</v>
      </c>
    </row>
    <row r="70" spans="1:9" ht="15.6" customHeight="1" x14ac:dyDescent="0.25">
      <c r="A70" s="228"/>
      <c r="B70" s="228"/>
      <c r="C70" s="6" t="s">
        <v>330</v>
      </c>
      <c r="D70" s="29" t="s">
        <v>7</v>
      </c>
      <c r="E70" s="29" t="s">
        <v>331</v>
      </c>
      <c r="F70" s="29"/>
      <c r="G70" s="7">
        <v>20</v>
      </c>
      <c r="H70" s="8"/>
      <c r="I70" s="260"/>
    </row>
    <row r="71" spans="1:9" x14ac:dyDescent="0.25">
      <c r="A71" s="228"/>
      <c r="B71" s="228"/>
      <c r="C71" s="6" t="s">
        <v>333</v>
      </c>
      <c r="D71" s="29" t="s">
        <v>7</v>
      </c>
      <c r="E71" s="29" t="s">
        <v>296</v>
      </c>
      <c r="F71" s="29"/>
      <c r="G71" s="7">
        <v>17</v>
      </c>
      <c r="H71" s="8"/>
      <c r="I71" s="101" t="s">
        <v>334</v>
      </c>
    </row>
    <row r="72" spans="1:9" x14ac:dyDescent="0.25">
      <c r="A72" s="228"/>
      <c r="B72" s="228"/>
      <c r="C72" s="6" t="s">
        <v>82</v>
      </c>
      <c r="D72" s="29" t="s">
        <v>7</v>
      </c>
      <c r="E72" s="29" t="s">
        <v>59</v>
      </c>
      <c r="F72" s="29"/>
      <c r="G72" s="7">
        <v>17</v>
      </c>
      <c r="H72" s="8"/>
      <c r="I72" s="101" t="s">
        <v>335</v>
      </c>
    </row>
    <row r="73" spans="1:9" ht="15.6" customHeight="1" x14ac:dyDescent="0.25">
      <c r="A73" s="228"/>
      <c r="B73" s="228"/>
      <c r="C73" s="235"/>
      <c r="D73" s="236"/>
      <c r="E73" s="236"/>
      <c r="F73" s="236"/>
      <c r="G73" s="236"/>
      <c r="H73" s="236"/>
      <c r="I73" s="237"/>
    </row>
    <row r="74" spans="1:9" s="127" customFormat="1" x14ac:dyDescent="0.25">
      <c r="A74" s="228"/>
      <c r="B74" s="228"/>
      <c r="C74" s="48" t="s">
        <v>4</v>
      </c>
      <c r="D74" s="62">
        <v>75</v>
      </c>
      <c r="E74" s="51" t="s">
        <v>18</v>
      </c>
      <c r="F74" s="186"/>
      <c r="G74" s="187"/>
      <c r="H74" s="187"/>
      <c r="I74" s="188"/>
    </row>
    <row r="75" spans="1:9" x14ac:dyDescent="0.25">
      <c r="A75" s="228"/>
      <c r="B75" s="228"/>
      <c r="C75" s="6" t="s">
        <v>5</v>
      </c>
      <c r="D75" s="7" t="s">
        <v>6</v>
      </c>
      <c r="E75" s="232"/>
      <c r="F75" s="233"/>
      <c r="G75" s="233"/>
      <c r="H75" s="233"/>
      <c r="I75" s="234"/>
    </row>
    <row r="76" spans="1:9" x14ac:dyDescent="0.25">
      <c r="A76" s="228"/>
      <c r="B76" s="228"/>
      <c r="C76" s="235"/>
      <c r="D76" s="236"/>
      <c r="E76" s="236"/>
      <c r="F76" s="236"/>
      <c r="G76" s="236"/>
      <c r="H76" s="236"/>
      <c r="I76" s="237"/>
    </row>
    <row r="77" spans="1:9" ht="15" customHeight="1" x14ac:dyDescent="0.25">
      <c r="A77" s="228"/>
      <c r="B77" s="228"/>
      <c r="C77" s="9" t="s">
        <v>8</v>
      </c>
      <c r="D77" s="238"/>
      <c r="E77" s="239"/>
      <c r="F77" s="239"/>
      <c r="G77" s="239"/>
      <c r="H77" s="239"/>
      <c r="I77" s="240"/>
    </row>
    <row r="78" spans="1:9" ht="15" customHeight="1" x14ac:dyDescent="0.25">
      <c r="A78" s="228"/>
      <c r="B78" s="228"/>
      <c r="C78" s="6" t="s">
        <v>9</v>
      </c>
      <c r="D78" s="222" t="s">
        <v>66</v>
      </c>
      <c r="E78" s="223"/>
      <c r="F78" s="223"/>
      <c r="G78" s="223"/>
      <c r="H78" s="224"/>
      <c r="I78" s="98" t="s">
        <v>336</v>
      </c>
    </row>
    <row r="79" spans="1:9" s="21" customFormat="1" ht="15" customHeight="1" x14ac:dyDescent="0.25">
      <c r="A79" s="228"/>
      <c r="B79" s="228"/>
      <c r="C79" s="264"/>
      <c r="D79" s="265"/>
      <c r="E79" s="265"/>
      <c r="F79" s="265"/>
      <c r="G79" s="265"/>
      <c r="H79" s="265"/>
      <c r="I79" s="266"/>
    </row>
    <row r="80" spans="1:9" ht="15" customHeight="1" x14ac:dyDescent="0.25">
      <c r="A80" s="228"/>
      <c r="B80" s="228"/>
      <c r="C80" s="6" t="s">
        <v>10</v>
      </c>
      <c r="D80" s="222" t="s">
        <v>86</v>
      </c>
      <c r="E80" s="223"/>
      <c r="F80" s="223"/>
      <c r="G80" s="223"/>
      <c r="H80" s="224"/>
      <c r="I80" s="193" t="s">
        <v>19</v>
      </c>
    </row>
    <row r="81" spans="1:9" ht="15" customHeight="1" x14ac:dyDescent="0.25">
      <c r="A81" s="228"/>
      <c r="B81" s="228"/>
      <c r="C81" s="6"/>
      <c r="D81" s="222" t="s">
        <v>87</v>
      </c>
      <c r="E81" s="223"/>
      <c r="F81" s="223"/>
      <c r="G81" s="223"/>
      <c r="H81" s="224"/>
      <c r="I81" s="193"/>
    </row>
    <row r="82" spans="1:9" ht="15" customHeight="1" x14ac:dyDescent="0.25">
      <c r="A82" s="228"/>
      <c r="B82" s="228"/>
      <c r="C82" s="6"/>
      <c r="D82" s="222" t="s">
        <v>88</v>
      </c>
      <c r="E82" s="223"/>
      <c r="F82" s="223"/>
      <c r="G82" s="223"/>
      <c r="H82" s="224"/>
      <c r="I82" s="193"/>
    </row>
    <row r="83" spans="1:9" ht="15" customHeight="1" x14ac:dyDescent="0.25">
      <c r="A83" s="228"/>
      <c r="B83" s="228"/>
      <c r="C83" s="6"/>
      <c r="D83" s="222" t="s">
        <v>337</v>
      </c>
      <c r="E83" s="223"/>
      <c r="F83" s="223"/>
      <c r="G83" s="223"/>
      <c r="H83" s="224"/>
      <c r="I83" s="193"/>
    </row>
    <row r="84" spans="1:9" ht="15" customHeight="1" x14ac:dyDescent="0.25">
      <c r="A84" s="228"/>
      <c r="B84" s="228"/>
      <c r="C84" s="6"/>
      <c r="D84" s="222" t="s">
        <v>338</v>
      </c>
      <c r="E84" s="223"/>
      <c r="F84" s="223"/>
      <c r="G84" s="223"/>
      <c r="H84" s="224"/>
      <c r="I84" s="193"/>
    </row>
    <row r="85" spans="1:9" ht="15" customHeight="1" x14ac:dyDescent="0.25">
      <c r="A85" s="228"/>
      <c r="B85" s="228"/>
      <c r="C85" s="264"/>
      <c r="D85" s="265"/>
      <c r="E85" s="265"/>
      <c r="F85" s="265"/>
      <c r="G85" s="265"/>
      <c r="H85" s="265"/>
      <c r="I85" s="266"/>
    </row>
    <row r="86" spans="1:9" ht="15" customHeight="1" x14ac:dyDescent="0.25">
      <c r="A86" s="228"/>
      <c r="B86" s="228"/>
      <c r="C86" s="241" t="s">
        <v>11</v>
      </c>
      <c r="D86" s="221" t="s">
        <v>339</v>
      </c>
      <c r="E86" s="221"/>
      <c r="F86" s="221"/>
      <c r="G86" s="221"/>
      <c r="H86" s="221"/>
      <c r="I86" s="221"/>
    </row>
    <row r="87" spans="1:9" ht="15" customHeight="1" x14ac:dyDescent="0.25">
      <c r="A87" s="228"/>
      <c r="B87" s="228"/>
      <c r="C87" s="273"/>
      <c r="D87" s="221"/>
      <c r="E87" s="221"/>
      <c r="F87" s="221"/>
      <c r="G87" s="221"/>
      <c r="H87" s="221"/>
      <c r="I87" s="221"/>
    </row>
    <row r="88" spans="1:9" ht="15" customHeight="1" x14ac:dyDescent="0.25">
      <c r="A88" s="228"/>
      <c r="B88" s="228"/>
      <c r="C88" s="273"/>
      <c r="D88" s="221"/>
      <c r="E88" s="221"/>
      <c r="F88" s="221"/>
      <c r="G88" s="221"/>
      <c r="H88" s="221"/>
      <c r="I88" s="221"/>
    </row>
    <row r="89" spans="1:9" s="127" customFormat="1" ht="15" customHeight="1" x14ac:dyDescent="0.25">
      <c r="A89" s="228"/>
      <c r="B89" s="228"/>
      <c r="C89" s="273"/>
      <c r="D89" s="221"/>
      <c r="E89" s="221"/>
      <c r="F89" s="221"/>
      <c r="G89" s="221"/>
      <c r="H89" s="221"/>
      <c r="I89" s="221"/>
    </row>
    <row r="90" spans="1:9" ht="15" customHeight="1" x14ac:dyDescent="0.25">
      <c r="A90" s="228"/>
      <c r="B90" s="228"/>
      <c r="C90" s="273"/>
      <c r="D90" s="221"/>
      <c r="E90" s="221"/>
      <c r="F90" s="221"/>
      <c r="G90" s="221"/>
      <c r="H90" s="221"/>
      <c r="I90" s="221"/>
    </row>
    <row r="91" spans="1:9" ht="15" customHeight="1" x14ac:dyDescent="0.25">
      <c r="A91" s="228"/>
      <c r="B91" s="228"/>
      <c r="C91" s="242"/>
      <c r="D91" s="221"/>
      <c r="E91" s="221"/>
      <c r="F91" s="221"/>
      <c r="G91" s="221"/>
      <c r="H91" s="221"/>
      <c r="I91" s="221"/>
    </row>
    <row r="92" spans="1:9" x14ac:dyDescent="0.25">
      <c r="A92" s="228"/>
      <c r="B92" s="228"/>
      <c r="C92" s="264"/>
      <c r="D92" s="265"/>
      <c r="E92" s="265"/>
      <c r="F92" s="265"/>
      <c r="G92" s="265"/>
      <c r="H92" s="265"/>
      <c r="I92" s="266"/>
    </row>
    <row r="93" spans="1:9" x14ac:dyDescent="0.25">
      <c r="A93" s="228"/>
      <c r="B93" s="228"/>
      <c r="C93" s="24" t="s">
        <v>12</v>
      </c>
      <c r="D93" s="29" t="s">
        <v>13</v>
      </c>
      <c r="E93" s="238"/>
      <c r="F93" s="239"/>
      <c r="G93" s="239"/>
      <c r="H93" s="239"/>
      <c r="I93" s="240"/>
    </row>
    <row r="94" spans="1:9" ht="15" customHeight="1" x14ac:dyDescent="0.25">
      <c r="A94" s="228"/>
      <c r="B94" s="228"/>
      <c r="C94" s="10" t="s">
        <v>14</v>
      </c>
      <c r="D94" s="11">
        <v>0.18</v>
      </c>
      <c r="E94" s="276" t="s">
        <v>15</v>
      </c>
      <c r="F94" s="277"/>
      <c r="G94" s="277"/>
      <c r="H94" s="277"/>
      <c r="I94" s="278"/>
    </row>
    <row r="95" spans="1:9" ht="15" customHeight="1" x14ac:dyDescent="0.25">
      <c r="A95" s="228"/>
      <c r="B95" s="228"/>
      <c r="C95" s="10" t="s">
        <v>16</v>
      </c>
      <c r="D95" s="12">
        <v>12110</v>
      </c>
      <c r="E95" s="271" t="s">
        <v>364</v>
      </c>
      <c r="F95" s="271"/>
      <c r="G95" s="271"/>
      <c r="H95" s="271"/>
      <c r="I95" s="271"/>
    </row>
    <row r="96" spans="1:9" ht="15" customHeight="1" x14ac:dyDescent="0.25">
      <c r="A96" s="228"/>
      <c r="B96" s="228"/>
      <c r="C96" s="6" t="s">
        <v>17</v>
      </c>
      <c r="D96" s="13">
        <v>77.3</v>
      </c>
      <c r="E96" s="271"/>
      <c r="F96" s="271"/>
      <c r="G96" s="271"/>
      <c r="H96" s="271"/>
      <c r="I96" s="271"/>
    </row>
    <row r="97" spans="1:9" s="21" customFormat="1" x14ac:dyDescent="0.25">
      <c r="A97" s="30"/>
      <c r="B97" s="30"/>
      <c r="C97" s="33"/>
      <c r="D97" s="34"/>
      <c r="E97" s="61"/>
      <c r="F97" s="61"/>
      <c r="G97" s="61"/>
      <c r="H97" s="61"/>
      <c r="I97" s="180"/>
    </row>
    <row r="98" spans="1:9" ht="45" x14ac:dyDescent="0.25">
      <c r="A98" s="28" t="s">
        <v>0</v>
      </c>
      <c r="B98" s="28" t="s">
        <v>1</v>
      </c>
      <c r="C98" s="18" t="s">
        <v>21</v>
      </c>
      <c r="D98" s="53" t="s">
        <v>2</v>
      </c>
      <c r="E98" s="4" t="s">
        <v>23</v>
      </c>
      <c r="F98" s="4" t="s">
        <v>24</v>
      </c>
      <c r="G98" s="23" t="s">
        <v>22</v>
      </c>
      <c r="H98" s="23" t="s">
        <v>46</v>
      </c>
      <c r="I98" s="103" t="s">
        <v>290</v>
      </c>
    </row>
    <row r="99" spans="1:9" ht="30" x14ac:dyDescent="0.25">
      <c r="A99" s="228" t="s">
        <v>287</v>
      </c>
      <c r="B99" s="228">
        <v>2</v>
      </c>
      <c r="C99" s="24" t="s">
        <v>48</v>
      </c>
      <c r="D99" s="29" t="s">
        <v>7</v>
      </c>
      <c r="E99" s="29" t="s">
        <v>127</v>
      </c>
      <c r="F99" s="29"/>
      <c r="G99" s="7">
        <v>31.68</v>
      </c>
      <c r="H99" s="8" t="s">
        <v>268</v>
      </c>
      <c r="I99" s="244" t="s">
        <v>279</v>
      </c>
    </row>
    <row r="100" spans="1:9" ht="30" x14ac:dyDescent="0.25">
      <c r="A100" s="228"/>
      <c r="B100" s="228"/>
      <c r="C100" s="24" t="s">
        <v>269</v>
      </c>
      <c r="D100" s="29" t="s">
        <v>7</v>
      </c>
      <c r="E100" s="29" t="s">
        <v>270</v>
      </c>
      <c r="F100" s="29"/>
      <c r="G100" s="7">
        <v>19.7</v>
      </c>
      <c r="H100" s="8" t="s">
        <v>271</v>
      </c>
      <c r="I100" s="244"/>
    </row>
    <row r="101" spans="1:9" ht="30" x14ac:dyDescent="0.25">
      <c r="A101" s="228"/>
      <c r="B101" s="228"/>
      <c r="C101" s="24" t="s">
        <v>39</v>
      </c>
      <c r="D101" s="29" t="s">
        <v>7</v>
      </c>
      <c r="E101" s="29" t="s">
        <v>272</v>
      </c>
      <c r="F101" s="29"/>
      <c r="G101" s="7">
        <v>25.03</v>
      </c>
      <c r="H101" s="8" t="s">
        <v>271</v>
      </c>
      <c r="I101" s="244" t="s">
        <v>280</v>
      </c>
    </row>
    <row r="102" spans="1:9" ht="30" x14ac:dyDescent="0.25">
      <c r="A102" s="228"/>
      <c r="B102" s="228"/>
      <c r="C102" s="24" t="s">
        <v>173</v>
      </c>
      <c r="D102" s="29" t="s">
        <v>7</v>
      </c>
      <c r="E102" s="29" t="s">
        <v>273</v>
      </c>
      <c r="F102" s="29"/>
      <c r="G102" s="7">
        <v>18.5</v>
      </c>
      <c r="H102" s="8" t="s">
        <v>271</v>
      </c>
      <c r="I102" s="244"/>
    </row>
    <row r="103" spans="1:9" x14ac:dyDescent="0.25">
      <c r="A103" s="228"/>
      <c r="B103" s="228"/>
      <c r="C103" s="191"/>
      <c r="D103" s="191"/>
      <c r="E103" s="191"/>
      <c r="F103" s="191"/>
      <c r="G103" s="191"/>
      <c r="H103" s="191"/>
      <c r="I103" s="191"/>
    </row>
    <row r="104" spans="1:9" x14ac:dyDescent="0.25">
      <c r="A104" s="228"/>
      <c r="B104" s="228"/>
      <c r="C104" s="24" t="s">
        <v>4</v>
      </c>
      <c r="D104" s="7">
        <v>70</v>
      </c>
      <c r="E104" s="31" t="s">
        <v>18</v>
      </c>
      <c r="F104" s="244"/>
      <c r="G104" s="244"/>
      <c r="H104" s="244"/>
      <c r="I104" s="244"/>
    </row>
    <row r="105" spans="1:9" x14ac:dyDescent="0.25">
      <c r="A105" s="228"/>
      <c r="B105" s="228"/>
      <c r="C105" s="24" t="s">
        <v>5</v>
      </c>
      <c r="D105" s="7" t="s">
        <v>6</v>
      </c>
      <c r="E105" s="196"/>
      <c r="F105" s="196"/>
      <c r="G105" s="196"/>
      <c r="H105" s="196"/>
      <c r="I105" s="196"/>
    </row>
    <row r="106" spans="1:9" x14ac:dyDescent="0.25">
      <c r="A106" s="228"/>
      <c r="B106" s="228"/>
      <c r="C106" s="225"/>
      <c r="D106" s="225"/>
      <c r="E106" s="225"/>
      <c r="F106" s="225"/>
      <c r="G106" s="225"/>
      <c r="H106" s="225"/>
      <c r="I106" s="225"/>
    </row>
    <row r="107" spans="1:9" x14ac:dyDescent="0.25">
      <c r="A107" s="228"/>
      <c r="B107" s="228"/>
      <c r="C107" s="20" t="s">
        <v>8</v>
      </c>
      <c r="D107" s="192"/>
      <c r="E107" s="192"/>
      <c r="F107" s="192"/>
      <c r="G107" s="192"/>
      <c r="H107" s="192"/>
      <c r="I107" s="192"/>
    </row>
    <row r="108" spans="1:9" x14ac:dyDescent="0.25">
      <c r="A108" s="228"/>
      <c r="B108" s="228"/>
      <c r="C108" s="24" t="s">
        <v>9</v>
      </c>
      <c r="D108" s="222" t="s">
        <v>66</v>
      </c>
      <c r="E108" s="223"/>
      <c r="F108" s="223"/>
      <c r="G108" s="223"/>
      <c r="H108" s="224"/>
      <c r="I108" s="98" t="s">
        <v>274</v>
      </c>
    </row>
    <row r="109" spans="1:9" x14ac:dyDescent="0.25">
      <c r="A109" s="228"/>
      <c r="B109" s="228"/>
      <c r="C109" s="191"/>
      <c r="D109" s="191"/>
      <c r="E109" s="191"/>
      <c r="F109" s="191"/>
      <c r="G109" s="191"/>
      <c r="H109" s="191"/>
      <c r="I109" s="191"/>
    </row>
    <row r="110" spans="1:9" x14ac:dyDescent="0.25">
      <c r="A110" s="228"/>
      <c r="B110" s="228"/>
      <c r="C110" s="191" t="s">
        <v>10</v>
      </c>
      <c r="D110" s="192" t="s">
        <v>68</v>
      </c>
      <c r="E110" s="192"/>
      <c r="F110" s="192"/>
      <c r="G110" s="192"/>
      <c r="H110" s="192"/>
      <c r="I110" s="193" t="s">
        <v>19</v>
      </c>
    </row>
    <row r="111" spans="1:9" x14ac:dyDescent="0.25">
      <c r="A111" s="228"/>
      <c r="B111" s="228"/>
      <c r="C111" s="191"/>
      <c r="D111" s="192" t="s">
        <v>275</v>
      </c>
      <c r="E111" s="192"/>
      <c r="F111" s="192"/>
      <c r="G111" s="192"/>
      <c r="H111" s="192"/>
      <c r="I111" s="193"/>
    </row>
    <row r="112" spans="1:9" x14ac:dyDescent="0.25">
      <c r="A112" s="228"/>
      <c r="B112" s="228"/>
      <c r="C112" s="191"/>
      <c r="D112" s="192" t="s">
        <v>276</v>
      </c>
      <c r="E112" s="192"/>
      <c r="F112" s="192"/>
      <c r="G112" s="192"/>
      <c r="H112" s="192"/>
      <c r="I112" s="193"/>
    </row>
    <row r="113" spans="1:9" x14ac:dyDescent="0.25">
      <c r="A113" s="228"/>
      <c r="B113" s="228"/>
      <c r="C113" s="191"/>
      <c r="D113" s="191"/>
      <c r="E113" s="191"/>
      <c r="F113" s="191"/>
      <c r="G113" s="191"/>
      <c r="H113" s="191"/>
      <c r="I113" s="191"/>
    </row>
    <row r="114" spans="1:9" x14ac:dyDescent="0.25">
      <c r="A114" s="228"/>
      <c r="B114" s="228"/>
      <c r="C114" s="191" t="s">
        <v>133</v>
      </c>
      <c r="D114" s="229" t="s">
        <v>277</v>
      </c>
      <c r="E114" s="229"/>
      <c r="F114" s="229"/>
      <c r="G114" s="229"/>
      <c r="H114" s="229"/>
      <c r="I114" s="229"/>
    </row>
    <row r="115" spans="1:9" x14ac:dyDescent="0.25">
      <c r="A115" s="228"/>
      <c r="B115" s="228"/>
      <c r="C115" s="191"/>
      <c r="D115" s="229"/>
      <c r="E115" s="229"/>
      <c r="F115" s="229"/>
      <c r="G115" s="229"/>
      <c r="H115" s="229"/>
      <c r="I115" s="229"/>
    </row>
    <row r="116" spans="1:9" x14ac:dyDescent="0.25">
      <c r="A116" s="228"/>
      <c r="B116" s="228"/>
      <c r="C116" s="191"/>
      <c r="D116" s="229"/>
      <c r="E116" s="229"/>
      <c r="F116" s="229"/>
      <c r="G116" s="229"/>
      <c r="H116" s="229"/>
      <c r="I116" s="229"/>
    </row>
    <row r="117" spans="1:9" x14ac:dyDescent="0.25">
      <c r="A117" s="228"/>
      <c r="B117" s="228"/>
      <c r="C117" s="191"/>
      <c r="D117" s="229"/>
      <c r="E117" s="229"/>
      <c r="F117" s="229"/>
      <c r="G117" s="229"/>
      <c r="H117" s="229"/>
      <c r="I117" s="229"/>
    </row>
    <row r="118" spans="1:9" x14ac:dyDescent="0.25">
      <c r="A118" s="228"/>
      <c r="B118" s="228"/>
      <c r="C118" s="191"/>
      <c r="D118" s="191"/>
      <c r="E118" s="191"/>
      <c r="F118" s="191"/>
      <c r="G118" s="191"/>
      <c r="H118" s="191"/>
      <c r="I118" s="191"/>
    </row>
    <row r="119" spans="1:9" x14ac:dyDescent="0.25">
      <c r="A119" s="228"/>
      <c r="B119" s="228"/>
      <c r="C119" s="191" t="s">
        <v>11</v>
      </c>
      <c r="D119" s="221" t="s">
        <v>278</v>
      </c>
      <c r="E119" s="221"/>
      <c r="F119" s="221"/>
      <c r="G119" s="221"/>
      <c r="H119" s="221"/>
      <c r="I119" s="221"/>
    </row>
    <row r="120" spans="1:9" x14ac:dyDescent="0.25">
      <c r="A120" s="228"/>
      <c r="B120" s="228"/>
      <c r="C120" s="191"/>
      <c r="D120" s="221"/>
      <c r="E120" s="221"/>
      <c r="F120" s="221"/>
      <c r="G120" s="221"/>
      <c r="H120" s="221"/>
      <c r="I120" s="221"/>
    </row>
    <row r="121" spans="1:9" x14ac:dyDescent="0.25">
      <c r="A121" s="228"/>
      <c r="B121" s="228"/>
      <c r="C121" s="191"/>
      <c r="D121" s="221"/>
      <c r="E121" s="221"/>
      <c r="F121" s="221"/>
      <c r="G121" s="221"/>
      <c r="H121" s="221"/>
      <c r="I121" s="221"/>
    </row>
    <row r="122" spans="1:9" x14ac:dyDescent="0.25">
      <c r="A122" s="228"/>
      <c r="B122" s="228"/>
      <c r="C122" s="191"/>
      <c r="D122" s="221"/>
      <c r="E122" s="221"/>
      <c r="F122" s="221"/>
      <c r="G122" s="221"/>
      <c r="H122" s="221"/>
      <c r="I122" s="221"/>
    </row>
    <row r="123" spans="1:9" x14ac:dyDescent="0.25">
      <c r="A123" s="228"/>
      <c r="B123" s="228"/>
      <c r="C123" s="191"/>
      <c r="D123" s="191"/>
      <c r="E123" s="191"/>
      <c r="F123" s="191"/>
      <c r="G123" s="191"/>
      <c r="H123" s="191"/>
      <c r="I123" s="191"/>
    </row>
    <row r="124" spans="1:9" x14ac:dyDescent="0.25">
      <c r="A124" s="228"/>
      <c r="B124" s="228"/>
      <c r="C124" s="24" t="s">
        <v>12</v>
      </c>
      <c r="D124" s="29" t="s">
        <v>13</v>
      </c>
      <c r="E124" s="192"/>
      <c r="F124" s="192"/>
      <c r="G124" s="192"/>
      <c r="H124" s="192"/>
      <c r="I124" s="192"/>
    </row>
    <row r="125" spans="1:9" x14ac:dyDescent="0.25">
      <c r="A125" s="228"/>
      <c r="B125" s="228"/>
      <c r="C125" s="10" t="s">
        <v>14</v>
      </c>
      <c r="D125" s="11">
        <v>0.3</v>
      </c>
      <c r="E125" s="193" t="s">
        <v>15</v>
      </c>
      <c r="F125" s="193"/>
      <c r="G125" s="193"/>
      <c r="H125" s="193"/>
      <c r="I125" s="193"/>
    </row>
    <row r="126" spans="1:9" ht="15" customHeight="1" x14ac:dyDescent="0.25">
      <c r="A126" s="228"/>
      <c r="B126" s="228"/>
      <c r="C126" s="10" t="s">
        <v>16</v>
      </c>
      <c r="D126" s="12">
        <v>36790</v>
      </c>
      <c r="E126" s="200" t="s">
        <v>344</v>
      </c>
      <c r="F126" s="201"/>
      <c r="G126" s="201"/>
      <c r="H126" s="201"/>
      <c r="I126" s="202"/>
    </row>
    <row r="127" spans="1:9" ht="15" customHeight="1" x14ac:dyDescent="0.25">
      <c r="A127" s="228"/>
      <c r="B127" s="228"/>
      <c r="C127" s="24" t="s">
        <v>17</v>
      </c>
      <c r="D127" s="13">
        <v>89.2</v>
      </c>
      <c r="E127" s="203"/>
      <c r="F127" s="204"/>
      <c r="G127" s="204"/>
      <c r="H127" s="204"/>
      <c r="I127" s="205"/>
    </row>
    <row r="128" spans="1:9" x14ac:dyDescent="0.25">
      <c r="A128" s="281"/>
      <c r="B128" s="281"/>
      <c r="C128" s="281"/>
      <c r="D128" s="281"/>
      <c r="E128" s="281"/>
      <c r="F128" s="281"/>
      <c r="G128" s="281"/>
      <c r="H128" s="281"/>
      <c r="I128" s="281"/>
    </row>
    <row r="129" spans="1:9" ht="45" x14ac:dyDescent="0.25">
      <c r="A129" s="27" t="s">
        <v>0</v>
      </c>
      <c r="B129" s="24" t="s">
        <v>1</v>
      </c>
      <c r="C129" s="24" t="s">
        <v>21</v>
      </c>
      <c r="D129" s="4" t="s">
        <v>2</v>
      </c>
      <c r="E129" s="4" t="s">
        <v>23</v>
      </c>
      <c r="F129" s="4" t="s">
        <v>24</v>
      </c>
      <c r="G129" s="5" t="s">
        <v>22</v>
      </c>
      <c r="H129" s="5" t="s">
        <v>46</v>
      </c>
      <c r="I129" s="103" t="s">
        <v>290</v>
      </c>
    </row>
    <row r="130" spans="1:9" ht="15" customHeight="1" x14ac:dyDescent="0.25">
      <c r="A130" s="228" t="s">
        <v>346</v>
      </c>
      <c r="B130" s="228">
        <v>2</v>
      </c>
      <c r="C130" s="191" t="s">
        <v>26</v>
      </c>
      <c r="D130" s="269" t="s">
        <v>7</v>
      </c>
      <c r="E130" s="269" t="s">
        <v>347</v>
      </c>
      <c r="F130" s="269"/>
      <c r="G130" s="279">
        <v>30.73</v>
      </c>
      <c r="H130" s="280" t="s">
        <v>182</v>
      </c>
      <c r="I130" s="244" t="s">
        <v>360</v>
      </c>
    </row>
    <row r="131" spans="1:9" s="21" customFormat="1" ht="15" customHeight="1" x14ac:dyDescent="0.25">
      <c r="A131" s="228"/>
      <c r="B131" s="228"/>
      <c r="C131" s="191"/>
      <c r="D131" s="269"/>
      <c r="E131" s="269"/>
      <c r="F131" s="269"/>
      <c r="G131" s="279"/>
      <c r="H131" s="280"/>
      <c r="I131" s="244"/>
    </row>
    <row r="132" spans="1:9" ht="15" customHeight="1" x14ac:dyDescent="0.25">
      <c r="A132" s="228"/>
      <c r="B132" s="228"/>
      <c r="C132" s="191" t="s">
        <v>348</v>
      </c>
      <c r="D132" s="269" t="s">
        <v>7</v>
      </c>
      <c r="E132" s="269" t="s">
        <v>349</v>
      </c>
      <c r="F132" s="269"/>
      <c r="G132" s="279">
        <v>25.27</v>
      </c>
      <c r="H132" s="280" t="s">
        <v>182</v>
      </c>
      <c r="I132" s="244"/>
    </row>
    <row r="133" spans="1:9" s="21" customFormat="1" ht="15" customHeight="1" x14ac:dyDescent="0.25">
      <c r="A133" s="228"/>
      <c r="B133" s="228"/>
      <c r="C133" s="191"/>
      <c r="D133" s="269"/>
      <c r="E133" s="269"/>
      <c r="F133" s="269"/>
      <c r="G133" s="279"/>
      <c r="H133" s="280"/>
      <c r="I133" s="244"/>
    </row>
    <row r="134" spans="1:9" ht="14.45" customHeight="1" x14ac:dyDescent="0.25">
      <c r="A134" s="228"/>
      <c r="B134" s="228"/>
      <c r="C134" s="191" t="s">
        <v>350</v>
      </c>
      <c r="D134" s="269" t="s">
        <v>7</v>
      </c>
      <c r="E134" s="269" t="s">
        <v>351</v>
      </c>
      <c r="F134" s="269"/>
      <c r="G134" s="279">
        <v>19.36</v>
      </c>
      <c r="H134" s="280" t="s">
        <v>182</v>
      </c>
      <c r="I134" s="244"/>
    </row>
    <row r="135" spans="1:9" s="21" customFormat="1" ht="14.45" customHeight="1" x14ac:dyDescent="0.25">
      <c r="A135" s="228"/>
      <c r="B135" s="228"/>
      <c r="C135" s="191"/>
      <c r="D135" s="269"/>
      <c r="E135" s="269"/>
      <c r="F135" s="269"/>
      <c r="G135" s="279"/>
      <c r="H135" s="280"/>
      <c r="I135" s="244"/>
    </row>
    <row r="136" spans="1:9" ht="14.45" customHeight="1" x14ac:dyDescent="0.25">
      <c r="A136" s="228"/>
      <c r="B136" s="228"/>
      <c r="C136" s="191" t="s">
        <v>162</v>
      </c>
      <c r="D136" s="269" t="s">
        <v>7</v>
      </c>
      <c r="E136" s="269" t="s">
        <v>130</v>
      </c>
      <c r="F136" s="269"/>
      <c r="G136" s="279">
        <v>17.600000000000001</v>
      </c>
      <c r="H136" s="280" t="s">
        <v>182</v>
      </c>
      <c r="I136" s="244"/>
    </row>
    <row r="137" spans="1:9" s="21" customFormat="1" ht="15" customHeight="1" x14ac:dyDescent="0.25">
      <c r="A137" s="228"/>
      <c r="B137" s="228"/>
      <c r="C137" s="191"/>
      <c r="D137" s="269"/>
      <c r="E137" s="269"/>
      <c r="F137" s="269"/>
      <c r="G137" s="279"/>
      <c r="H137" s="280"/>
      <c r="I137" s="244"/>
    </row>
    <row r="138" spans="1:9" x14ac:dyDescent="0.25">
      <c r="A138" s="228"/>
      <c r="B138" s="228"/>
      <c r="C138" s="272"/>
      <c r="D138" s="272"/>
      <c r="E138" s="272"/>
      <c r="F138" s="272"/>
      <c r="G138" s="272"/>
      <c r="H138" s="272"/>
      <c r="I138" s="272"/>
    </row>
    <row r="139" spans="1:9" s="127" customFormat="1" x14ac:dyDescent="0.25">
      <c r="A139" s="228"/>
      <c r="B139" s="228"/>
      <c r="C139" s="48" t="s">
        <v>4</v>
      </c>
      <c r="D139" s="62">
        <v>75</v>
      </c>
      <c r="E139" s="51" t="s">
        <v>18</v>
      </c>
      <c r="F139" s="186"/>
      <c r="G139" s="187"/>
      <c r="H139" s="187"/>
      <c r="I139" s="188"/>
    </row>
    <row r="140" spans="1:9" x14ac:dyDescent="0.25">
      <c r="A140" s="228"/>
      <c r="B140" s="228"/>
      <c r="C140" s="6" t="s">
        <v>5</v>
      </c>
      <c r="D140" s="7" t="s">
        <v>6</v>
      </c>
      <c r="E140" s="270"/>
      <c r="F140" s="270"/>
      <c r="G140" s="270"/>
      <c r="H140" s="270"/>
      <c r="I140" s="270"/>
    </row>
    <row r="141" spans="1:9" x14ac:dyDescent="0.25">
      <c r="A141" s="228"/>
      <c r="B141" s="228"/>
      <c r="C141" s="272"/>
      <c r="D141" s="272"/>
      <c r="E141" s="272"/>
      <c r="F141" s="272"/>
      <c r="G141" s="272"/>
      <c r="H141" s="272"/>
      <c r="I141" s="272"/>
    </row>
    <row r="142" spans="1:9" x14ac:dyDescent="0.25">
      <c r="A142" s="228"/>
      <c r="B142" s="228"/>
      <c r="C142" s="9" t="s">
        <v>8</v>
      </c>
      <c r="D142" s="269"/>
      <c r="E142" s="269"/>
      <c r="F142" s="269"/>
      <c r="G142" s="269"/>
      <c r="H142" s="269"/>
      <c r="I142" s="269"/>
    </row>
    <row r="143" spans="1:9" ht="15" customHeight="1" x14ac:dyDescent="0.25">
      <c r="A143" s="228"/>
      <c r="B143" s="228"/>
      <c r="C143" s="6" t="s">
        <v>9</v>
      </c>
      <c r="D143" s="192" t="s">
        <v>352</v>
      </c>
      <c r="E143" s="192"/>
      <c r="F143" s="192"/>
      <c r="G143" s="192"/>
      <c r="H143" s="192"/>
      <c r="I143" s="98" t="s">
        <v>353</v>
      </c>
    </row>
    <row r="144" spans="1:9" s="21" customFormat="1" x14ac:dyDescent="0.25">
      <c r="A144" s="228"/>
      <c r="B144" s="228"/>
      <c r="C144" s="228"/>
      <c r="D144" s="228"/>
      <c r="E144" s="228"/>
      <c r="F144" s="228"/>
      <c r="G144" s="228"/>
      <c r="H144" s="228"/>
      <c r="I144" s="228"/>
    </row>
    <row r="145" spans="1:9" ht="15" customHeight="1" x14ac:dyDescent="0.25">
      <c r="A145" s="228"/>
      <c r="B145" s="228"/>
      <c r="C145" s="191" t="s">
        <v>10</v>
      </c>
      <c r="D145" s="192" t="s">
        <v>354</v>
      </c>
      <c r="E145" s="192"/>
      <c r="F145" s="192"/>
      <c r="G145" s="192"/>
      <c r="H145" s="192"/>
      <c r="I145" s="193" t="s">
        <v>355</v>
      </c>
    </row>
    <row r="146" spans="1:9" ht="15" customHeight="1" x14ac:dyDescent="0.25">
      <c r="A146" s="228"/>
      <c r="B146" s="228"/>
      <c r="C146" s="191"/>
      <c r="D146" s="192" t="s">
        <v>356</v>
      </c>
      <c r="E146" s="192"/>
      <c r="F146" s="192"/>
      <c r="G146" s="192"/>
      <c r="H146" s="192"/>
      <c r="I146" s="193"/>
    </row>
    <row r="147" spans="1:9" ht="15" customHeight="1" x14ac:dyDescent="0.25">
      <c r="A147" s="228"/>
      <c r="B147" s="228"/>
      <c r="C147" s="191"/>
      <c r="D147" s="192" t="s">
        <v>357</v>
      </c>
      <c r="E147" s="192"/>
      <c r="F147" s="192"/>
      <c r="G147" s="192"/>
      <c r="H147" s="192"/>
      <c r="I147" s="193"/>
    </row>
    <row r="148" spans="1:9" ht="15" customHeight="1" x14ac:dyDescent="0.25">
      <c r="A148" s="228"/>
      <c r="B148" s="228"/>
      <c r="C148" s="191"/>
      <c r="D148" s="192" t="s">
        <v>358</v>
      </c>
      <c r="E148" s="192"/>
      <c r="F148" s="192"/>
      <c r="G148" s="192"/>
      <c r="H148" s="192"/>
      <c r="I148" s="193"/>
    </row>
    <row r="149" spans="1:9" x14ac:dyDescent="0.25">
      <c r="A149" s="228"/>
      <c r="B149" s="228"/>
      <c r="C149" s="228"/>
      <c r="D149" s="228"/>
      <c r="E149" s="228"/>
      <c r="F149" s="228"/>
      <c r="G149" s="228"/>
      <c r="H149" s="228"/>
      <c r="I149" s="228"/>
    </row>
    <row r="150" spans="1:9" ht="15" customHeight="1" x14ac:dyDescent="0.25">
      <c r="A150" s="228"/>
      <c r="B150" s="228"/>
      <c r="C150" s="191" t="s">
        <v>11</v>
      </c>
      <c r="D150" s="221" t="s">
        <v>359</v>
      </c>
      <c r="E150" s="221"/>
      <c r="F150" s="221"/>
      <c r="G150" s="221"/>
      <c r="H150" s="221"/>
      <c r="I150" s="221"/>
    </row>
    <row r="151" spans="1:9" ht="15" customHeight="1" x14ac:dyDescent="0.25">
      <c r="A151" s="228"/>
      <c r="B151" s="228"/>
      <c r="C151" s="191"/>
      <c r="D151" s="221"/>
      <c r="E151" s="221"/>
      <c r="F151" s="221"/>
      <c r="G151" s="221"/>
      <c r="H151" s="221"/>
      <c r="I151" s="221"/>
    </row>
    <row r="152" spans="1:9" x14ac:dyDescent="0.25">
      <c r="A152" s="228"/>
      <c r="B152" s="228"/>
      <c r="C152" s="228"/>
      <c r="D152" s="228"/>
      <c r="E152" s="228"/>
      <c r="F152" s="228"/>
      <c r="G152" s="228"/>
      <c r="H152" s="228"/>
      <c r="I152" s="228"/>
    </row>
    <row r="153" spans="1:9" x14ac:dyDescent="0.25">
      <c r="A153" s="228"/>
      <c r="B153" s="228"/>
      <c r="C153" s="24" t="s">
        <v>12</v>
      </c>
      <c r="D153" s="29" t="s">
        <v>94</v>
      </c>
      <c r="E153" s="269"/>
      <c r="F153" s="269"/>
      <c r="G153" s="269"/>
      <c r="H153" s="269"/>
      <c r="I153" s="269"/>
    </row>
    <row r="154" spans="1:9" ht="15" customHeight="1" x14ac:dyDescent="0.25">
      <c r="A154" s="228"/>
      <c r="B154" s="228"/>
      <c r="C154" s="10" t="s">
        <v>14</v>
      </c>
      <c r="D154" s="11">
        <v>0.43</v>
      </c>
      <c r="E154" s="193" t="s">
        <v>15</v>
      </c>
      <c r="F154" s="193"/>
      <c r="G154" s="193"/>
      <c r="H154" s="193"/>
      <c r="I154" s="193"/>
    </row>
    <row r="155" spans="1:9" ht="15" customHeight="1" x14ac:dyDescent="0.25">
      <c r="A155" s="228"/>
      <c r="B155" s="228"/>
      <c r="C155" s="10" t="s">
        <v>16</v>
      </c>
      <c r="D155" s="12">
        <v>42285</v>
      </c>
      <c r="E155" s="271" t="s">
        <v>361</v>
      </c>
      <c r="F155" s="271"/>
      <c r="G155" s="271"/>
      <c r="H155" s="271"/>
      <c r="I155" s="271"/>
    </row>
    <row r="156" spans="1:9" ht="15" customHeight="1" x14ac:dyDescent="0.25">
      <c r="A156" s="228"/>
      <c r="B156" s="228"/>
      <c r="C156" s="6" t="s">
        <v>17</v>
      </c>
      <c r="D156" s="13">
        <v>80.3</v>
      </c>
      <c r="E156" s="271"/>
      <c r="F156" s="271"/>
      <c r="G156" s="271"/>
      <c r="H156" s="271"/>
      <c r="I156" s="271"/>
    </row>
    <row r="157" spans="1:9" x14ac:dyDescent="0.25">
      <c r="A157" s="281"/>
      <c r="B157" s="281"/>
      <c r="C157" s="281"/>
      <c r="D157" s="281"/>
      <c r="E157" s="281"/>
      <c r="F157" s="281"/>
      <c r="G157" s="281"/>
      <c r="H157" s="281"/>
      <c r="I157" s="281"/>
    </row>
    <row r="158" spans="1:9" ht="45" x14ac:dyDescent="0.25">
      <c r="A158" s="28" t="s">
        <v>0</v>
      </c>
      <c r="B158" s="28" t="s">
        <v>1</v>
      </c>
      <c r="C158" s="18" t="s">
        <v>21</v>
      </c>
      <c r="D158" s="53" t="s">
        <v>2</v>
      </c>
      <c r="E158" s="4" t="s">
        <v>23</v>
      </c>
      <c r="F158" s="4" t="s">
        <v>24</v>
      </c>
      <c r="G158" s="23" t="s">
        <v>22</v>
      </c>
      <c r="H158" s="23" t="s">
        <v>46</v>
      </c>
      <c r="I158" s="103" t="s">
        <v>290</v>
      </c>
    </row>
    <row r="159" spans="1:9" ht="15.6" customHeight="1" x14ac:dyDescent="0.25">
      <c r="A159" s="283" t="s">
        <v>365</v>
      </c>
      <c r="B159" s="283">
        <v>2</v>
      </c>
      <c r="C159" s="241" t="s">
        <v>39</v>
      </c>
      <c r="D159" s="253" t="s">
        <v>7</v>
      </c>
      <c r="E159" s="253" t="s">
        <v>331</v>
      </c>
      <c r="F159" s="304"/>
      <c r="G159" s="255">
        <v>23.48</v>
      </c>
      <c r="H159" s="304"/>
      <c r="I159" s="101" t="s">
        <v>618</v>
      </c>
    </row>
    <row r="160" spans="1:9" ht="15.6" customHeight="1" x14ac:dyDescent="0.25">
      <c r="A160" s="284"/>
      <c r="B160" s="284"/>
      <c r="C160" s="242"/>
      <c r="D160" s="254"/>
      <c r="E160" s="254"/>
      <c r="F160" s="305"/>
      <c r="G160" s="256"/>
      <c r="H160" s="305"/>
      <c r="I160" s="184">
        <v>18412.8</v>
      </c>
    </row>
    <row r="161" spans="1:9" x14ac:dyDescent="0.25">
      <c r="A161" s="284"/>
      <c r="B161" s="284"/>
      <c r="C161" s="6" t="s">
        <v>366</v>
      </c>
      <c r="D161" s="29" t="s">
        <v>7</v>
      </c>
      <c r="E161" s="29" t="s">
        <v>59</v>
      </c>
      <c r="F161" s="86"/>
      <c r="G161" s="7">
        <v>20.91</v>
      </c>
      <c r="H161" s="86"/>
      <c r="I161" s="185">
        <v>10051.200000000001</v>
      </c>
    </row>
    <row r="162" spans="1:9" ht="30" x14ac:dyDescent="0.25">
      <c r="A162" s="284"/>
      <c r="B162" s="284"/>
      <c r="C162" s="6" t="s">
        <v>367</v>
      </c>
      <c r="D162" s="29" t="s">
        <v>368</v>
      </c>
      <c r="E162" s="29" t="s">
        <v>76</v>
      </c>
      <c r="F162" s="86"/>
      <c r="G162" s="7">
        <v>20.3</v>
      </c>
      <c r="H162" s="86"/>
      <c r="I162" s="185">
        <v>7677</v>
      </c>
    </row>
    <row r="163" spans="1:9" x14ac:dyDescent="0.25">
      <c r="A163" s="284"/>
      <c r="B163" s="284"/>
      <c r="C163" s="286"/>
      <c r="D163" s="287"/>
      <c r="E163" s="287"/>
      <c r="F163" s="287"/>
      <c r="G163" s="287"/>
      <c r="H163" s="287"/>
      <c r="I163" s="288"/>
    </row>
    <row r="164" spans="1:9" s="127" customFormat="1" x14ac:dyDescent="0.25">
      <c r="A164" s="284"/>
      <c r="B164" s="284"/>
      <c r="C164" s="48" t="s">
        <v>4</v>
      </c>
      <c r="D164" s="62">
        <v>75</v>
      </c>
      <c r="E164" s="51" t="s">
        <v>18</v>
      </c>
      <c r="F164" s="186"/>
      <c r="G164" s="187"/>
      <c r="H164" s="187"/>
      <c r="I164" s="188"/>
    </row>
    <row r="165" spans="1:9" x14ac:dyDescent="0.25">
      <c r="A165" s="284"/>
      <c r="B165" s="284"/>
      <c r="C165" s="6" t="s">
        <v>5</v>
      </c>
      <c r="D165" s="7" t="s">
        <v>6</v>
      </c>
      <c r="E165" s="270"/>
      <c r="F165" s="270"/>
      <c r="G165" s="270"/>
      <c r="H165" s="270"/>
      <c r="I165" s="270"/>
    </row>
    <row r="166" spans="1:9" ht="15.6" customHeight="1" x14ac:dyDescent="0.25">
      <c r="A166" s="284"/>
      <c r="B166" s="284"/>
      <c r="C166" s="228"/>
      <c r="D166" s="228"/>
      <c r="E166" s="228"/>
      <c r="F166" s="228"/>
      <c r="G166" s="228"/>
      <c r="H166" s="228"/>
      <c r="I166" s="228"/>
    </row>
    <row r="167" spans="1:9" ht="15.6" customHeight="1" x14ac:dyDescent="0.25">
      <c r="A167" s="284"/>
      <c r="B167" s="284"/>
      <c r="C167" s="9" t="s">
        <v>8</v>
      </c>
      <c r="D167" s="289" t="s">
        <v>369</v>
      </c>
      <c r="E167" s="289"/>
      <c r="F167" s="289"/>
      <c r="G167" s="191" t="s">
        <v>370</v>
      </c>
      <c r="H167" s="191"/>
      <c r="I167" s="191"/>
    </row>
    <row r="168" spans="1:9" x14ac:dyDescent="0.25">
      <c r="A168" s="284"/>
      <c r="B168" s="284"/>
      <c r="C168" s="6" t="s">
        <v>9</v>
      </c>
      <c r="D168" s="282" t="s">
        <v>352</v>
      </c>
      <c r="E168" s="282"/>
      <c r="F168" s="282"/>
      <c r="G168" s="193" t="s">
        <v>371</v>
      </c>
      <c r="H168" s="193"/>
      <c r="I168" s="98" t="s">
        <v>67</v>
      </c>
    </row>
    <row r="169" spans="1:9" s="21" customFormat="1" x14ac:dyDescent="0.25">
      <c r="A169" s="284"/>
      <c r="B169" s="284"/>
      <c r="C169" s="228"/>
      <c r="D169" s="228"/>
      <c r="E169" s="228"/>
      <c r="F169" s="228"/>
      <c r="G169" s="228"/>
      <c r="H169" s="228"/>
      <c r="I169" s="228"/>
    </row>
    <row r="170" spans="1:9" x14ac:dyDescent="0.25">
      <c r="A170" s="284"/>
      <c r="B170" s="284"/>
      <c r="C170" s="191" t="s">
        <v>10</v>
      </c>
      <c r="D170" s="282" t="s">
        <v>372</v>
      </c>
      <c r="E170" s="282"/>
      <c r="F170" s="282"/>
      <c r="G170" s="193" t="s">
        <v>373</v>
      </c>
      <c r="H170" s="193"/>
      <c r="I170" s="193" t="s">
        <v>19</v>
      </c>
    </row>
    <row r="171" spans="1:9" x14ac:dyDescent="0.25">
      <c r="A171" s="284"/>
      <c r="B171" s="284"/>
      <c r="C171" s="191"/>
      <c r="D171" s="282" t="s">
        <v>374</v>
      </c>
      <c r="E171" s="282"/>
      <c r="F171" s="282"/>
      <c r="G171" s="193" t="s">
        <v>375</v>
      </c>
      <c r="H171" s="193"/>
      <c r="I171" s="193"/>
    </row>
    <row r="172" spans="1:9" x14ac:dyDescent="0.25">
      <c r="A172" s="284"/>
      <c r="B172" s="284"/>
      <c r="C172" s="191"/>
      <c r="D172" s="282" t="s">
        <v>376</v>
      </c>
      <c r="E172" s="282"/>
      <c r="F172" s="282"/>
      <c r="G172" s="193" t="s">
        <v>377</v>
      </c>
      <c r="H172" s="193"/>
      <c r="I172" s="193"/>
    </row>
    <row r="173" spans="1:9" x14ac:dyDescent="0.25">
      <c r="A173" s="284"/>
      <c r="B173" s="284"/>
      <c r="C173" s="191"/>
      <c r="D173" s="282" t="s">
        <v>378</v>
      </c>
      <c r="E173" s="282"/>
      <c r="F173" s="282"/>
      <c r="G173" s="193" t="s">
        <v>379</v>
      </c>
      <c r="H173" s="193"/>
      <c r="I173" s="193"/>
    </row>
    <row r="174" spans="1:9" x14ac:dyDescent="0.25">
      <c r="A174" s="284"/>
      <c r="B174" s="284"/>
      <c r="C174" s="191"/>
      <c r="D174" s="282" t="s">
        <v>380</v>
      </c>
      <c r="E174" s="282"/>
      <c r="F174" s="282"/>
      <c r="G174" s="193" t="s">
        <v>381</v>
      </c>
      <c r="H174" s="193"/>
      <c r="I174" s="193"/>
    </row>
    <row r="175" spans="1:9" x14ac:dyDescent="0.25">
      <c r="A175" s="284"/>
      <c r="B175" s="284"/>
      <c r="C175" s="264"/>
      <c r="D175" s="265"/>
      <c r="E175" s="265"/>
      <c r="F175" s="265"/>
      <c r="G175" s="265"/>
      <c r="H175" s="265"/>
      <c r="I175" s="266"/>
    </row>
    <row r="176" spans="1:9" ht="15.6" customHeight="1" x14ac:dyDescent="0.25">
      <c r="A176" s="284"/>
      <c r="B176" s="284"/>
      <c r="C176" s="191" t="s">
        <v>11</v>
      </c>
      <c r="D176" s="221" t="s">
        <v>382</v>
      </c>
      <c r="E176" s="221"/>
      <c r="F176" s="221"/>
      <c r="G176" s="221"/>
      <c r="H176" s="221"/>
      <c r="I176" s="221"/>
    </row>
    <row r="177" spans="1:9" ht="15.6" customHeight="1" x14ac:dyDescent="0.25">
      <c r="A177" s="284"/>
      <c r="B177" s="284"/>
      <c r="C177" s="191"/>
      <c r="D177" s="221"/>
      <c r="E177" s="221"/>
      <c r="F177" s="221"/>
      <c r="G177" s="221"/>
      <c r="H177" s="221"/>
      <c r="I177" s="221"/>
    </row>
    <row r="178" spans="1:9" ht="15.6" customHeight="1" x14ac:dyDescent="0.25">
      <c r="A178" s="284"/>
      <c r="B178" s="284"/>
      <c r="C178" s="264"/>
      <c r="D178" s="265"/>
      <c r="E178" s="265"/>
      <c r="F178" s="265"/>
      <c r="G178" s="265"/>
      <c r="H178" s="265"/>
      <c r="I178" s="266"/>
    </row>
    <row r="179" spans="1:9" ht="15.6" customHeight="1" x14ac:dyDescent="0.25">
      <c r="A179" s="284"/>
      <c r="B179" s="284"/>
      <c r="C179" s="24" t="s">
        <v>12</v>
      </c>
      <c r="D179" s="29" t="s">
        <v>94</v>
      </c>
      <c r="E179" s="238"/>
      <c r="F179" s="239"/>
      <c r="G179" s="239"/>
      <c r="H179" s="239"/>
      <c r="I179" s="240"/>
    </row>
    <row r="180" spans="1:9" ht="15.6" customHeight="1" x14ac:dyDescent="0.25">
      <c r="A180" s="284"/>
      <c r="B180" s="284"/>
      <c r="C180" s="10" t="s">
        <v>14</v>
      </c>
      <c r="D180" s="11">
        <v>0.48</v>
      </c>
      <c r="E180" s="276" t="s">
        <v>15</v>
      </c>
      <c r="F180" s="277"/>
      <c r="G180" s="277"/>
      <c r="H180" s="277"/>
      <c r="I180" s="278"/>
    </row>
    <row r="181" spans="1:9" ht="15.6" customHeight="1" x14ac:dyDescent="0.25">
      <c r="A181" s="284"/>
      <c r="B181" s="284"/>
      <c r="C181" s="10" t="s">
        <v>16</v>
      </c>
      <c r="D181" s="12">
        <v>23107</v>
      </c>
      <c r="E181" s="290" t="s">
        <v>383</v>
      </c>
      <c r="F181" s="290"/>
      <c r="G181" s="290"/>
      <c r="H181" s="290"/>
      <c r="I181" s="290"/>
    </row>
    <row r="182" spans="1:9" ht="15.6" customHeight="1" x14ac:dyDescent="0.25">
      <c r="A182" s="285"/>
      <c r="B182" s="285"/>
      <c r="C182" s="6" t="s">
        <v>17</v>
      </c>
      <c r="D182" s="13">
        <v>88.3</v>
      </c>
      <c r="E182" s="290"/>
      <c r="F182" s="290"/>
      <c r="G182" s="290"/>
      <c r="H182" s="290"/>
      <c r="I182" s="290"/>
    </row>
    <row r="183" spans="1:9" x14ac:dyDescent="0.25">
      <c r="A183" s="281"/>
      <c r="B183" s="281"/>
      <c r="C183" s="281"/>
      <c r="D183" s="281"/>
      <c r="E183" s="281"/>
      <c r="F183" s="281"/>
      <c r="G183" s="281"/>
      <c r="H183" s="281"/>
      <c r="I183" s="281"/>
    </row>
    <row r="184" spans="1:9" ht="45" x14ac:dyDescent="0.25">
      <c r="A184" s="27" t="s">
        <v>0</v>
      </c>
      <c r="B184" s="24" t="s">
        <v>1</v>
      </c>
      <c r="C184" s="24" t="s">
        <v>21</v>
      </c>
      <c r="D184" s="4" t="s">
        <v>2</v>
      </c>
      <c r="E184" s="4" t="s">
        <v>23</v>
      </c>
      <c r="F184" s="4" t="s">
        <v>24</v>
      </c>
      <c r="G184" s="5" t="s">
        <v>22</v>
      </c>
      <c r="H184" s="5" t="s">
        <v>46</v>
      </c>
      <c r="I184" s="103" t="s">
        <v>290</v>
      </c>
    </row>
    <row r="185" spans="1:9" ht="15" customHeight="1" x14ac:dyDescent="0.25">
      <c r="A185" s="228" t="s">
        <v>384</v>
      </c>
      <c r="B185" s="228">
        <v>2</v>
      </c>
      <c r="C185" s="6" t="s">
        <v>48</v>
      </c>
      <c r="D185" s="29" t="s">
        <v>7</v>
      </c>
      <c r="E185" s="29" t="s">
        <v>385</v>
      </c>
      <c r="F185" s="29"/>
      <c r="G185" s="7">
        <v>47.14</v>
      </c>
      <c r="H185" s="8" t="s">
        <v>386</v>
      </c>
      <c r="I185" s="244" t="s">
        <v>390</v>
      </c>
    </row>
    <row r="186" spans="1:9" ht="15.6" customHeight="1" x14ac:dyDescent="0.25">
      <c r="A186" s="228"/>
      <c r="B186" s="228"/>
      <c r="C186" s="6" t="s">
        <v>387</v>
      </c>
      <c r="D186" s="29" t="s">
        <v>7</v>
      </c>
      <c r="E186" s="29" t="s">
        <v>388</v>
      </c>
      <c r="F186" s="29"/>
      <c r="G186" s="7">
        <v>38.520000000000003</v>
      </c>
      <c r="H186" s="8" t="s">
        <v>389</v>
      </c>
      <c r="I186" s="244"/>
    </row>
    <row r="187" spans="1:9" ht="30" x14ac:dyDescent="0.25">
      <c r="A187" s="228"/>
      <c r="B187" s="228"/>
      <c r="C187" s="6" t="s">
        <v>391</v>
      </c>
      <c r="D187" s="29" t="s">
        <v>7</v>
      </c>
      <c r="E187" s="29" t="s">
        <v>76</v>
      </c>
      <c r="F187" s="29"/>
      <c r="G187" s="7">
        <v>23.12</v>
      </c>
      <c r="H187" s="8" t="s">
        <v>392</v>
      </c>
      <c r="I187" s="244"/>
    </row>
    <row r="188" spans="1:9" ht="30" x14ac:dyDescent="0.25">
      <c r="A188" s="228"/>
      <c r="B188" s="228"/>
      <c r="C188" s="6" t="s">
        <v>394</v>
      </c>
      <c r="D188" s="29" t="s">
        <v>7</v>
      </c>
      <c r="E188" s="29" t="s">
        <v>45</v>
      </c>
      <c r="F188" s="29"/>
      <c r="G188" s="7">
        <v>23.13</v>
      </c>
      <c r="H188" s="8" t="s">
        <v>395</v>
      </c>
      <c r="I188" s="244" t="s">
        <v>393</v>
      </c>
    </row>
    <row r="189" spans="1:9" x14ac:dyDescent="0.25">
      <c r="A189" s="228"/>
      <c r="B189" s="228"/>
      <c r="C189" s="6" t="s">
        <v>396</v>
      </c>
      <c r="D189" s="29" t="s">
        <v>7</v>
      </c>
      <c r="E189" s="29" t="s">
        <v>202</v>
      </c>
      <c r="F189" s="29"/>
      <c r="G189" s="7">
        <v>24.61</v>
      </c>
      <c r="H189" s="8" t="s">
        <v>397</v>
      </c>
      <c r="I189" s="244"/>
    </row>
    <row r="190" spans="1:9" x14ac:dyDescent="0.25">
      <c r="A190" s="228"/>
      <c r="B190" s="228"/>
      <c r="C190" s="235"/>
      <c r="D190" s="236"/>
      <c r="E190" s="236"/>
      <c r="F190" s="236"/>
      <c r="G190" s="236"/>
      <c r="H190" s="236"/>
      <c r="I190" s="237"/>
    </row>
    <row r="191" spans="1:9" ht="15.6" customHeight="1" x14ac:dyDescent="0.25">
      <c r="A191" s="228"/>
      <c r="B191" s="228"/>
      <c r="C191" s="241" t="s">
        <v>4</v>
      </c>
      <c r="D191" s="7">
        <v>25</v>
      </c>
      <c r="E191" s="51" t="s">
        <v>398</v>
      </c>
      <c r="F191" s="186"/>
      <c r="G191" s="187"/>
      <c r="H191" s="187"/>
      <c r="I191" s="188"/>
    </row>
    <row r="192" spans="1:9" ht="15.6" customHeight="1" x14ac:dyDescent="0.25">
      <c r="A192" s="228"/>
      <c r="B192" s="228"/>
      <c r="C192" s="242"/>
      <c r="D192" s="7">
        <v>75</v>
      </c>
      <c r="E192" s="71" t="s">
        <v>399</v>
      </c>
      <c r="F192" s="186"/>
      <c r="G192" s="187"/>
      <c r="H192" s="187"/>
      <c r="I192" s="188"/>
    </row>
    <row r="193" spans="1:9" x14ac:dyDescent="0.25">
      <c r="A193" s="228"/>
      <c r="B193" s="228"/>
      <c r="C193" s="6" t="s">
        <v>5</v>
      </c>
      <c r="D193" s="7" t="s">
        <v>6</v>
      </c>
      <c r="E193" s="232"/>
      <c r="F193" s="233"/>
      <c r="G193" s="233"/>
      <c r="H193" s="233"/>
      <c r="I193" s="234"/>
    </row>
    <row r="194" spans="1:9" x14ac:dyDescent="0.25">
      <c r="A194" s="228"/>
      <c r="B194" s="228"/>
      <c r="C194" s="235"/>
      <c r="D194" s="236"/>
      <c r="E194" s="236"/>
      <c r="F194" s="236"/>
      <c r="G194" s="236"/>
      <c r="H194" s="236"/>
      <c r="I194" s="237"/>
    </row>
    <row r="195" spans="1:9" x14ac:dyDescent="0.25">
      <c r="A195" s="228"/>
      <c r="B195" s="228"/>
      <c r="C195" s="9" t="s">
        <v>8</v>
      </c>
      <c r="D195" s="238"/>
      <c r="E195" s="239"/>
      <c r="F195" s="239"/>
      <c r="G195" s="239"/>
      <c r="H195" s="239"/>
      <c r="I195" s="240"/>
    </row>
    <row r="196" spans="1:9" ht="60" customHeight="1" x14ac:dyDescent="0.25">
      <c r="A196" s="228"/>
      <c r="B196" s="228"/>
      <c r="C196" s="191" t="s">
        <v>9</v>
      </c>
      <c r="D196" s="291" t="s">
        <v>27</v>
      </c>
      <c r="E196" s="292"/>
      <c r="F196" s="193" t="s">
        <v>407</v>
      </c>
      <c r="G196" s="193"/>
      <c r="H196" s="193"/>
      <c r="I196" s="193"/>
    </row>
    <row r="197" spans="1:9" s="21" customFormat="1" ht="15" customHeight="1" x14ac:dyDescent="0.25">
      <c r="A197" s="228"/>
      <c r="B197" s="228"/>
      <c r="C197" s="191"/>
      <c r="D197" s="293"/>
      <c r="E197" s="294"/>
      <c r="F197" s="193"/>
      <c r="G197" s="193"/>
      <c r="H197" s="193"/>
      <c r="I197" s="193"/>
    </row>
    <row r="198" spans="1:9" s="21" customFormat="1" ht="15" customHeight="1" x14ac:dyDescent="0.25">
      <c r="A198" s="228"/>
      <c r="B198" s="228"/>
      <c r="C198" s="191"/>
      <c r="D198" s="293"/>
      <c r="E198" s="294"/>
      <c r="F198" s="193"/>
      <c r="G198" s="193"/>
      <c r="H198" s="193"/>
      <c r="I198" s="193"/>
    </row>
    <row r="199" spans="1:9" s="21" customFormat="1" ht="15" customHeight="1" x14ac:dyDescent="0.25">
      <c r="A199" s="228"/>
      <c r="B199" s="228"/>
      <c r="C199" s="191"/>
      <c r="D199" s="293"/>
      <c r="E199" s="294"/>
      <c r="F199" s="193"/>
      <c r="G199" s="193"/>
      <c r="H199" s="193"/>
      <c r="I199" s="193"/>
    </row>
    <row r="200" spans="1:9" s="21" customFormat="1" ht="15" customHeight="1" x14ac:dyDescent="0.25">
      <c r="A200" s="228"/>
      <c r="B200" s="228"/>
      <c r="C200" s="191"/>
      <c r="D200" s="295"/>
      <c r="E200" s="296"/>
      <c r="F200" s="193"/>
      <c r="G200" s="193"/>
      <c r="H200" s="193"/>
      <c r="I200" s="193"/>
    </row>
    <row r="201" spans="1:9" s="21" customFormat="1" x14ac:dyDescent="0.25">
      <c r="A201" s="228"/>
      <c r="B201" s="228"/>
      <c r="C201" s="228"/>
      <c r="D201" s="228"/>
      <c r="E201" s="228"/>
      <c r="F201" s="228"/>
      <c r="G201" s="228"/>
      <c r="H201" s="228"/>
      <c r="I201" s="228"/>
    </row>
    <row r="202" spans="1:9" x14ac:dyDescent="0.25">
      <c r="A202" s="228"/>
      <c r="B202" s="228"/>
      <c r="C202" s="191" t="s">
        <v>10</v>
      </c>
      <c r="D202" s="282" t="s">
        <v>400</v>
      </c>
      <c r="E202" s="282"/>
      <c r="F202" s="282"/>
      <c r="G202" s="282"/>
      <c r="H202" s="193" t="s">
        <v>401</v>
      </c>
      <c r="I202" s="193"/>
    </row>
    <row r="203" spans="1:9" x14ac:dyDescent="0.25">
      <c r="A203" s="228"/>
      <c r="B203" s="228"/>
      <c r="C203" s="191"/>
      <c r="D203" s="282" t="s">
        <v>402</v>
      </c>
      <c r="E203" s="282"/>
      <c r="F203" s="282"/>
      <c r="G203" s="282"/>
      <c r="H203" s="193"/>
      <c r="I203" s="193"/>
    </row>
    <row r="204" spans="1:9" x14ac:dyDescent="0.25">
      <c r="A204" s="228"/>
      <c r="B204" s="228"/>
      <c r="C204" s="191"/>
      <c r="D204" s="282" t="s">
        <v>403</v>
      </c>
      <c r="E204" s="282"/>
      <c r="F204" s="282"/>
      <c r="G204" s="282"/>
      <c r="H204" s="193"/>
      <c r="I204" s="193"/>
    </row>
    <row r="205" spans="1:9" x14ac:dyDescent="0.25">
      <c r="A205" s="228"/>
      <c r="B205" s="228"/>
      <c r="C205" s="191"/>
      <c r="D205" s="282" t="s">
        <v>404</v>
      </c>
      <c r="E205" s="282"/>
      <c r="F205" s="282"/>
      <c r="G205" s="282"/>
      <c r="H205" s="193"/>
      <c r="I205" s="193"/>
    </row>
    <row r="206" spans="1:9" x14ac:dyDescent="0.25">
      <c r="A206" s="228"/>
      <c r="B206" s="228"/>
      <c r="C206" s="191"/>
      <c r="D206" s="282" t="s">
        <v>405</v>
      </c>
      <c r="E206" s="282"/>
      <c r="F206" s="282"/>
      <c r="G206" s="282"/>
      <c r="H206" s="193"/>
      <c r="I206" s="193"/>
    </row>
    <row r="207" spans="1:9" x14ac:dyDescent="0.25">
      <c r="A207" s="228"/>
      <c r="B207" s="228"/>
      <c r="C207" s="228"/>
      <c r="D207" s="228"/>
      <c r="E207" s="228"/>
      <c r="F207" s="228"/>
      <c r="G207" s="228"/>
      <c r="H207" s="228"/>
      <c r="I207" s="228"/>
    </row>
    <row r="208" spans="1:9" ht="15" customHeight="1" x14ac:dyDescent="0.25">
      <c r="A208" s="228"/>
      <c r="B208" s="228"/>
      <c r="C208" s="191" t="s">
        <v>11</v>
      </c>
      <c r="D208" s="221" t="s">
        <v>408</v>
      </c>
      <c r="E208" s="221"/>
      <c r="F208" s="221"/>
      <c r="G208" s="221"/>
      <c r="H208" s="221"/>
      <c r="I208" s="221"/>
    </row>
    <row r="209" spans="1:9" ht="15" customHeight="1" x14ac:dyDescent="0.25">
      <c r="A209" s="228"/>
      <c r="B209" s="228"/>
      <c r="C209" s="191"/>
      <c r="D209" s="221"/>
      <c r="E209" s="221"/>
      <c r="F209" s="221"/>
      <c r="G209" s="221"/>
      <c r="H209" s="221"/>
      <c r="I209" s="221"/>
    </row>
    <row r="210" spans="1:9" s="21" customFormat="1" ht="15" customHeight="1" x14ac:dyDescent="0.25">
      <c r="A210" s="228"/>
      <c r="B210" s="228"/>
      <c r="C210" s="191"/>
      <c r="D210" s="221"/>
      <c r="E210" s="221"/>
      <c r="F210" s="221"/>
      <c r="G210" s="221"/>
      <c r="H210" s="221"/>
      <c r="I210" s="221"/>
    </row>
    <row r="211" spans="1:9" s="21" customFormat="1" ht="15" customHeight="1" x14ac:dyDescent="0.25">
      <c r="A211" s="228"/>
      <c r="B211" s="228"/>
      <c r="C211" s="191"/>
      <c r="D211" s="221"/>
      <c r="E211" s="221"/>
      <c r="F211" s="221"/>
      <c r="G211" s="221"/>
      <c r="H211" s="221"/>
      <c r="I211" s="221"/>
    </row>
    <row r="212" spans="1:9" s="21" customFormat="1" ht="15" customHeight="1" x14ac:dyDescent="0.25">
      <c r="A212" s="228"/>
      <c r="B212" s="228"/>
      <c r="C212" s="191"/>
      <c r="D212" s="221"/>
      <c r="E212" s="221"/>
      <c r="F212" s="221"/>
      <c r="G212" s="221"/>
      <c r="H212" s="221"/>
      <c r="I212" s="221"/>
    </row>
    <row r="213" spans="1:9" s="21" customFormat="1" ht="15" customHeight="1" x14ac:dyDescent="0.25">
      <c r="A213" s="228"/>
      <c r="B213" s="228"/>
      <c r="C213" s="191"/>
      <c r="D213" s="221"/>
      <c r="E213" s="221"/>
      <c r="F213" s="221"/>
      <c r="G213" s="221"/>
      <c r="H213" s="221"/>
      <c r="I213" s="221"/>
    </row>
    <row r="214" spans="1:9" s="21" customFormat="1" ht="15" customHeight="1" x14ac:dyDescent="0.25">
      <c r="A214" s="228"/>
      <c r="B214" s="228"/>
      <c r="C214" s="191"/>
      <c r="D214" s="221"/>
      <c r="E214" s="221"/>
      <c r="F214" s="221"/>
      <c r="G214" s="221"/>
      <c r="H214" s="221"/>
      <c r="I214" s="221"/>
    </row>
    <row r="215" spans="1:9" s="21" customFormat="1" ht="15" customHeight="1" x14ac:dyDescent="0.25">
      <c r="A215" s="228"/>
      <c r="B215" s="228"/>
      <c r="C215" s="191"/>
      <c r="D215" s="221"/>
      <c r="E215" s="221"/>
      <c r="F215" s="221"/>
      <c r="G215" s="221"/>
      <c r="H215" s="221"/>
      <c r="I215" s="221"/>
    </row>
    <row r="216" spans="1:9" ht="15" customHeight="1" x14ac:dyDescent="0.25">
      <c r="A216" s="228"/>
      <c r="B216" s="228"/>
      <c r="C216" s="191"/>
      <c r="D216" s="221"/>
      <c r="E216" s="221"/>
      <c r="F216" s="221"/>
      <c r="G216" s="221"/>
      <c r="H216" s="221"/>
      <c r="I216" s="221"/>
    </row>
    <row r="217" spans="1:9" ht="15" customHeight="1" x14ac:dyDescent="0.25">
      <c r="A217" s="228"/>
      <c r="B217" s="228"/>
      <c r="C217" s="191"/>
      <c r="D217" s="221"/>
      <c r="E217" s="221"/>
      <c r="F217" s="221"/>
      <c r="G217" s="221"/>
      <c r="H217" s="221"/>
      <c r="I217" s="221"/>
    </row>
    <row r="218" spans="1:9" x14ac:dyDescent="0.25">
      <c r="A218" s="228"/>
      <c r="B218" s="228"/>
      <c r="C218" s="228"/>
      <c r="D218" s="228"/>
      <c r="E218" s="228"/>
      <c r="F218" s="228"/>
      <c r="G218" s="228"/>
      <c r="H218" s="228"/>
      <c r="I218" s="228"/>
    </row>
    <row r="219" spans="1:9" x14ac:dyDescent="0.25">
      <c r="A219" s="228"/>
      <c r="B219" s="228"/>
      <c r="C219" s="24" t="s">
        <v>12</v>
      </c>
      <c r="D219" s="29" t="s">
        <v>146</v>
      </c>
      <c r="E219" s="269"/>
      <c r="F219" s="269"/>
      <c r="G219" s="269"/>
      <c r="H219" s="269"/>
      <c r="I219" s="269"/>
    </row>
    <row r="220" spans="1:9" ht="15" customHeight="1" x14ac:dyDescent="0.25">
      <c r="A220" s="228"/>
      <c r="B220" s="228"/>
      <c r="C220" s="10" t="s">
        <v>14</v>
      </c>
      <c r="D220" s="11">
        <v>0.16</v>
      </c>
      <c r="E220" s="193" t="s">
        <v>15</v>
      </c>
      <c r="F220" s="193"/>
      <c r="G220" s="193"/>
      <c r="H220" s="193"/>
      <c r="I220" s="193"/>
    </row>
    <row r="221" spans="1:9" ht="15" customHeight="1" x14ac:dyDescent="0.25">
      <c r="A221" s="228"/>
      <c r="B221" s="228"/>
      <c r="C221" s="10" t="s">
        <v>16</v>
      </c>
      <c r="D221" s="12">
        <v>32810</v>
      </c>
      <c r="E221" s="271" t="s">
        <v>406</v>
      </c>
      <c r="F221" s="271"/>
      <c r="G221" s="271"/>
      <c r="H221" s="271"/>
      <c r="I221" s="271"/>
    </row>
    <row r="222" spans="1:9" ht="30" x14ac:dyDescent="0.25">
      <c r="A222" s="228"/>
      <c r="B222" s="228"/>
      <c r="C222" s="6" t="s">
        <v>17</v>
      </c>
      <c r="D222" s="13">
        <v>88.4</v>
      </c>
      <c r="E222" s="271"/>
      <c r="F222" s="271"/>
      <c r="G222" s="271"/>
      <c r="H222" s="271"/>
      <c r="I222" s="271"/>
    </row>
    <row r="223" spans="1:9" x14ac:dyDescent="0.25">
      <c r="A223" s="281"/>
      <c r="B223" s="281"/>
      <c r="C223" s="281"/>
      <c r="D223" s="281"/>
      <c r="E223" s="281"/>
      <c r="F223" s="281"/>
      <c r="G223" s="281"/>
      <c r="H223" s="281"/>
      <c r="I223" s="281"/>
    </row>
    <row r="224" spans="1:9" ht="45" x14ac:dyDescent="0.25">
      <c r="A224" s="27" t="s">
        <v>0</v>
      </c>
      <c r="B224" s="24" t="s">
        <v>1</v>
      </c>
      <c r="C224" s="24" t="s">
        <v>21</v>
      </c>
      <c r="D224" s="4" t="s">
        <v>2</v>
      </c>
      <c r="E224" s="4" t="s">
        <v>23</v>
      </c>
      <c r="F224" s="4" t="s">
        <v>24</v>
      </c>
      <c r="G224" s="5" t="s">
        <v>22</v>
      </c>
      <c r="H224" s="5" t="s">
        <v>46</v>
      </c>
      <c r="I224" s="103" t="s">
        <v>290</v>
      </c>
    </row>
    <row r="225" spans="1:9" s="21" customFormat="1" x14ac:dyDescent="0.25">
      <c r="A225" s="228" t="s">
        <v>409</v>
      </c>
      <c r="B225" s="228">
        <v>2</v>
      </c>
      <c r="C225" s="191" t="s">
        <v>48</v>
      </c>
      <c r="D225" s="269" t="s">
        <v>7</v>
      </c>
      <c r="E225" s="269">
        <v>7</v>
      </c>
      <c r="F225" s="269">
        <v>14</v>
      </c>
      <c r="G225" s="279">
        <v>29.12</v>
      </c>
      <c r="H225" s="298"/>
      <c r="I225" s="244" t="s">
        <v>414</v>
      </c>
    </row>
    <row r="226" spans="1:9" ht="15.6" customHeight="1" x14ac:dyDescent="0.25">
      <c r="A226" s="228"/>
      <c r="B226" s="228"/>
      <c r="C226" s="191"/>
      <c r="D226" s="269"/>
      <c r="E226" s="269"/>
      <c r="F226" s="269"/>
      <c r="G226" s="279"/>
      <c r="H226" s="298"/>
      <c r="I226" s="244"/>
    </row>
    <row r="227" spans="1:9" s="21" customFormat="1" ht="15.6" customHeight="1" x14ac:dyDescent="0.25">
      <c r="A227" s="228"/>
      <c r="B227" s="228"/>
      <c r="C227" s="191"/>
      <c r="D227" s="269"/>
      <c r="E227" s="269"/>
      <c r="F227" s="269"/>
      <c r="G227" s="279"/>
      <c r="H227" s="298"/>
      <c r="I227" s="244" t="s">
        <v>415</v>
      </c>
    </row>
    <row r="228" spans="1:9" s="21" customFormat="1" ht="15.6" customHeight="1" x14ac:dyDescent="0.25">
      <c r="A228" s="228"/>
      <c r="B228" s="228"/>
      <c r="C228" s="191" t="s">
        <v>410</v>
      </c>
      <c r="D228" s="269" t="s">
        <v>7</v>
      </c>
      <c r="E228" s="269">
        <v>11</v>
      </c>
      <c r="F228" s="269">
        <v>11</v>
      </c>
      <c r="G228" s="279">
        <v>23.53</v>
      </c>
      <c r="H228" s="297"/>
      <c r="I228" s="244"/>
    </row>
    <row r="229" spans="1:9" ht="15.6" customHeight="1" x14ac:dyDescent="0.25">
      <c r="A229" s="228"/>
      <c r="B229" s="228"/>
      <c r="C229" s="191"/>
      <c r="D229" s="269"/>
      <c r="E229" s="269"/>
      <c r="F229" s="269"/>
      <c r="G229" s="279"/>
      <c r="H229" s="297"/>
      <c r="I229" s="244" t="s">
        <v>416</v>
      </c>
    </row>
    <row r="230" spans="1:9" ht="15.6" customHeight="1" x14ac:dyDescent="0.25">
      <c r="A230" s="228"/>
      <c r="B230" s="228"/>
      <c r="C230" s="191" t="s">
        <v>105</v>
      </c>
      <c r="D230" s="269" t="s">
        <v>7</v>
      </c>
      <c r="E230" s="269">
        <v>2</v>
      </c>
      <c r="F230" s="269">
        <v>2</v>
      </c>
      <c r="G230" s="279">
        <v>19.02</v>
      </c>
      <c r="H230" s="297"/>
      <c r="I230" s="244"/>
    </row>
    <row r="231" spans="1:9" ht="15.6" customHeight="1" x14ac:dyDescent="0.25">
      <c r="A231" s="228"/>
      <c r="B231" s="228"/>
      <c r="C231" s="191"/>
      <c r="D231" s="269"/>
      <c r="E231" s="269"/>
      <c r="F231" s="269"/>
      <c r="G231" s="279"/>
      <c r="H231" s="297"/>
      <c r="I231" s="244"/>
    </row>
    <row r="232" spans="1:9" s="21" customFormat="1" ht="15.6" customHeight="1" x14ac:dyDescent="0.25">
      <c r="A232" s="228"/>
      <c r="B232" s="228"/>
      <c r="C232" s="228"/>
      <c r="D232" s="228"/>
      <c r="E232" s="228"/>
      <c r="F232" s="228"/>
      <c r="G232" s="228"/>
      <c r="H232" s="228"/>
      <c r="I232" s="228"/>
    </row>
    <row r="233" spans="1:9" ht="15.6" customHeight="1" x14ac:dyDescent="0.25">
      <c r="A233" s="228"/>
      <c r="B233" s="228"/>
      <c r="C233" s="6" t="s">
        <v>4</v>
      </c>
      <c r="D233" s="7">
        <v>75</v>
      </c>
      <c r="E233" s="51" t="s">
        <v>18</v>
      </c>
      <c r="F233" s="186"/>
      <c r="G233" s="187"/>
      <c r="H233" s="187"/>
      <c r="I233" s="188"/>
    </row>
    <row r="234" spans="1:9" ht="15.6" customHeight="1" x14ac:dyDescent="0.25">
      <c r="A234" s="228"/>
      <c r="B234" s="228"/>
      <c r="C234" s="6" t="s">
        <v>5</v>
      </c>
      <c r="D234" s="7" t="s">
        <v>6</v>
      </c>
      <c r="E234" s="270"/>
      <c r="F234" s="270"/>
      <c r="G234" s="270"/>
      <c r="H234" s="270"/>
      <c r="I234" s="270"/>
    </row>
    <row r="235" spans="1:9" x14ac:dyDescent="0.25">
      <c r="A235" s="228"/>
      <c r="B235" s="228"/>
      <c r="C235" s="272"/>
      <c r="D235" s="272"/>
      <c r="E235" s="272"/>
      <c r="F235" s="272"/>
      <c r="G235" s="272"/>
      <c r="H235" s="272"/>
      <c r="I235" s="272"/>
    </row>
    <row r="236" spans="1:9" ht="15.6" customHeight="1" x14ac:dyDescent="0.25">
      <c r="A236" s="228"/>
      <c r="B236" s="228"/>
      <c r="C236" s="9" t="s">
        <v>8</v>
      </c>
      <c r="D236" s="269"/>
      <c r="E236" s="269"/>
      <c r="F236" s="269"/>
      <c r="G236" s="269"/>
      <c r="H236" s="269"/>
      <c r="I236" s="269"/>
    </row>
    <row r="237" spans="1:9" ht="30" customHeight="1" x14ac:dyDescent="0.25">
      <c r="A237" s="228"/>
      <c r="B237" s="228"/>
      <c r="C237" s="6" t="s">
        <v>9</v>
      </c>
      <c r="D237" s="222" t="s">
        <v>66</v>
      </c>
      <c r="E237" s="223"/>
      <c r="F237" s="223"/>
      <c r="G237" s="223"/>
      <c r="H237" s="224"/>
      <c r="I237" s="98" t="s">
        <v>411</v>
      </c>
    </row>
    <row r="238" spans="1:9" s="21" customFormat="1" ht="15.6" customHeight="1" x14ac:dyDescent="0.25">
      <c r="A238" s="228"/>
      <c r="B238" s="228"/>
      <c r="C238" s="264"/>
      <c r="D238" s="265"/>
      <c r="E238" s="265"/>
      <c r="F238" s="265"/>
      <c r="G238" s="265"/>
      <c r="H238" s="265"/>
      <c r="I238" s="266"/>
    </row>
    <row r="239" spans="1:9" ht="15.6" customHeight="1" x14ac:dyDescent="0.25">
      <c r="A239" s="228"/>
      <c r="B239" s="228"/>
      <c r="C239" s="241" t="s">
        <v>10</v>
      </c>
      <c r="D239" s="222" t="s">
        <v>175</v>
      </c>
      <c r="E239" s="223"/>
      <c r="F239" s="223"/>
      <c r="G239" s="223"/>
      <c r="H239" s="224"/>
      <c r="I239" s="193" t="s">
        <v>19</v>
      </c>
    </row>
    <row r="240" spans="1:9" ht="15.6" customHeight="1" x14ac:dyDescent="0.25">
      <c r="A240" s="228"/>
      <c r="B240" s="228"/>
      <c r="C240" s="273"/>
      <c r="D240" s="222" t="s">
        <v>412</v>
      </c>
      <c r="E240" s="223"/>
      <c r="F240" s="223"/>
      <c r="G240" s="223"/>
      <c r="H240" s="224"/>
      <c r="I240" s="193"/>
    </row>
    <row r="241" spans="1:9" ht="15.6" customHeight="1" x14ac:dyDescent="0.25">
      <c r="A241" s="228"/>
      <c r="B241" s="228"/>
      <c r="C241" s="242"/>
      <c r="D241" s="222" t="s">
        <v>71</v>
      </c>
      <c r="E241" s="223"/>
      <c r="F241" s="223"/>
      <c r="G241" s="223"/>
      <c r="H241" s="224"/>
      <c r="I241" s="193"/>
    </row>
    <row r="242" spans="1:9" ht="15.6" customHeight="1" x14ac:dyDescent="0.25">
      <c r="A242" s="228"/>
      <c r="B242" s="228"/>
      <c r="C242" s="264"/>
      <c r="D242" s="265"/>
      <c r="E242" s="265"/>
      <c r="F242" s="265"/>
      <c r="G242" s="265"/>
      <c r="H242" s="265"/>
      <c r="I242" s="266"/>
    </row>
    <row r="243" spans="1:9" ht="16.149999999999999" customHeight="1" x14ac:dyDescent="0.25">
      <c r="A243" s="228"/>
      <c r="B243" s="228"/>
      <c r="C243" s="241" t="s">
        <v>11</v>
      </c>
      <c r="D243" s="221" t="s">
        <v>413</v>
      </c>
      <c r="E243" s="221"/>
      <c r="F243" s="221"/>
      <c r="G243" s="221"/>
      <c r="H243" s="221"/>
      <c r="I243" s="221"/>
    </row>
    <row r="244" spans="1:9" ht="15.6" customHeight="1" x14ac:dyDescent="0.25">
      <c r="A244" s="228"/>
      <c r="B244" s="228"/>
      <c r="C244" s="273"/>
      <c r="D244" s="221"/>
      <c r="E244" s="221"/>
      <c r="F244" s="221"/>
      <c r="G244" s="221"/>
      <c r="H244" s="221"/>
      <c r="I244" s="221"/>
    </row>
    <row r="245" spans="1:9" ht="15.6" customHeight="1" x14ac:dyDescent="0.25">
      <c r="A245" s="228"/>
      <c r="B245" s="228"/>
      <c r="C245" s="242"/>
      <c r="D245" s="221"/>
      <c r="E245" s="221"/>
      <c r="F245" s="221"/>
      <c r="G245" s="221"/>
      <c r="H245" s="221"/>
      <c r="I245" s="221"/>
    </row>
    <row r="246" spans="1:9" ht="15.6" customHeight="1" x14ac:dyDescent="0.25">
      <c r="A246" s="228"/>
      <c r="B246" s="228"/>
      <c r="C246" s="264"/>
      <c r="D246" s="265"/>
      <c r="E246" s="265"/>
      <c r="F246" s="265"/>
      <c r="G246" s="265"/>
      <c r="H246" s="265"/>
      <c r="I246" s="266"/>
    </row>
    <row r="247" spans="1:9" ht="15.6" customHeight="1" x14ac:dyDescent="0.25">
      <c r="A247" s="228"/>
      <c r="B247" s="228"/>
      <c r="C247" s="24" t="s">
        <v>12</v>
      </c>
      <c r="D247" s="29" t="s">
        <v>146</v>
      </c>
      <c r="E247" s="238"/>
      <c r="F247" s="239"/>
      <c r="G247" s="239"/>
      <c r="H247" s="239"/>
      <c r="I247" s="240"/>
    </row>
    <row r="248" spans="1:9" ht="15.6" customHeight="1" x14ac:dyDescent="0.25">
      <c r="A248" s="228"/>
      <c r="B248" s="228"/>
      <c r="C248" s="10" t="s">
        <v>14</v>
      </c>
      <c r="D248" s="11">
        <v>0.13</v>
      </c>
      <c r="E248" s="276" t="s">
        <v>15</v>
      </c>
      <c r="F248" s="277"/>
      <c r="G248" s="277"/>
      <c r="H248" s="277"/>
      <c r="I248" s="278"/>
    </row>
    <row r="249" spans="1:9" ht="15.6" customHeight="1" x14ac:dyDescent="0.25">
      <c r="A249" s="228"/>
      <c r="B249" s="228"/>
      <c r="C249" s="10" t="s">
        <v>16</v>
      </c>
      <c r="D249" s="12">
        <v>10984</v>
      </c>
      <c r="E249" s="200" t="s">
        <v>417</v>
      </c>
      <c r="F249" s="201"/>
      <c r="G249" s="201"/>
      <c r="H249" s="201"/>
      <c r="I249" s="202"/>
    </row>
    <row r="250" spans="1:9" ht="15.6" customHeight="1" x14ac:dyDescent="0.25">
      <c r="A250" s="228"/>
      <c r="B250" s="228"/>
      <c r="C250" s="6" t="s">
        <v>17</v>
      </c>
      <c r="D250" s="13">
        <v>88.1</v>
      </c>
      <c r="E250" s="203"/>
      <c r="F250" s="204"/>
      <c r="G250" s="204"/>
      <c r="H250" s="204"/>
      <c r="I250" s="205"/>
    </row>
    <row r="251" spans="1:9" x14ac:dyDescent="0.25">
      <c r="A251" s="281"/>
      <c r="B251" s="281"/>
      <c r="C251" s="281"/>
      <c r="D251" s="281"/>
      <c r="E251" s="281"/>
      <c r="F251" s="281"/>
      <c r="G251" s="281"/>
      <c r="H251" s="281"/>
      <c r="I251" s="281"/>
    </row>
    <row r="252" spans="1:9" ht="45" x14ac:dyDescent="0.25">
      <c r="A252" s="27" t="s">
        <v>0</v>
      </c>
      <c r="B252" s="24" t="s">
        <v>1</v>
      </c>
      <c r="C252" s="24" t="s">
        <v>21</v>
      </c>
      <c r="D252" s="4" t="s">
        <v>2</v>
      </c>
      <c r="E252" s="4" t="s">
        <v>23</v>
      </c>
      <c r="F252" s="4" t="s">
        <v>24</v>
      </c>
      <c r="G252" s="5" t="s">
        <v>22</v>
      </c>
      <c r="H252" s="5" t="s">
        <v>418</v>
      </c>
      <c r="I252" s="103" t="s">
        <v>290</v>
      </c>
    </row>
    <row r="253" spans="1:9" x14ac:dyDescent="0.25">
      <c r="A253" s="283" t="s">
        <v>419</v>
      </c>
      <c r="B253" s="283">
        <v>2</v>
      </c>
      <c r="C253" s="65" t="s">
        <v>82</v>
      </c>
      <c r="D253" s="29" t="s">
        <v>7</v>
      </c>
      <c r="E253" s="29">
        <v>41</v>
      </c>
      <c r="F253" s="29">
        <v>41.4</v>
      </c>
      <c r="G253" s="7">
        <v>37.285482000000002</v>
      </c>
      <c r="H253" s="64">
        <v>77890.3</v>
      </c>
      <c r="I253" s="259" t="s">
        <v>420</v>
      </c>
    </row>
    <row r="254" spans="1:9" ht="15" customHeight="1" x14ac:dyDescent="0.25">
      <c r="A254" s="284"/>
      <c r="B254" s="284"/>
      <c r="C254" s="65" t="s">
        <v>433</v>
      </c>
      <c r="D254" s="29" t="s">
        <v>7</v>
      </c>
      <c r="E254" s="29">
        <v>3</v>
      </c>
      <c r="F254" s="29">
        <v>2.9</v>
      </c>
      <c r="G254" s="7">
        <v>21.488454000000001</v>
      </c>
      <c r="H254" s="64">
        <v>77890.3</v>
      </c>
      <c r="I254" s="299"/>
    </row>
    <row r="255" spans="1:9" x14ac:dyDescent="0.25">
      <c r="A255" s="284"/>
      <c r="B255" s="284"/>
      <c r="C255" s="65" t="s">
        <v>421</v>
      </c>
      <c r="D255" s="29" t="s">
        <v>7</v>
      </c>
      <c r="E255" s="29">
        <v>2</v>
      </c>
      <c r="F255" s="29">
        <v>1.6</v>
      </c>
      <c r="G255" s="7">
        <v>20.793630000000004</v>
      </c>
      <c r="H255" s="64">
        <v>77890.3</v>
      </c>
      <c r="I255" s="299"/>
    </row>
    <row r="256" spans="1:9" x14ac:dyDescent="0.25">
      <c r="A256" s="284"/>
      <c r="B256" s="284"/>
      <c r="C256" s="65" t="s">
        <v>433</v>
      </c>
      <c r="D256" s="29" t="s">
        <v>7</v>
      </c>
      <c r="E256" s="29">
        <v>7</v>
      </c>
      <c r="F256" s="29">
        <v>7.3</v>
      </c>
      <c r="G256" s="7">
        <v>27.976884000000002</v>
      </c>
      <c r="H256" s="64">
        <v>77890.3</v>
      </c>
      <c r="I256" s="299"/>
    </row>
    <row r="257" spans="1:9" x14ac:dyDescent="0.25">
      <c r="A257" s="284"/>
      <c r="B257" s="284"/>
      <c r="C257" s="65" t="s">
        <v>422</v>
      </c>
      <c r="D257" s="29" t="s">
        <v>7</v>
      </c>
      <c r="E257" s="29">
        <v>4</v>
      </c>
      <c r="F257" s="29">
        <v>20.7</v>
      </c>
      <c r="G257" s="7">
        <v>26.863122000000001</v>
      </c>
      <c r="H257" s="64">
        <v>63680.29</v>
      </c>
      <c r="I257" s="299"/>
    </row>
    <row r="258" spans="1:9" x14ac:dyDescent="0.25">
      <c r="A258" s="284"/>
      <c r="B258" s="284"/>
      <c r="C258" s="65" t="s">
        <v>433</v>
      </c>
      <c r="D258" s="29" t="s">
        <v>7</v>
      </c>
      <c r="E258" s="29">
        <v>39</v>
      </c>
      <c r="F258" s="29">
        <v>39.299999999999997</v>
      </c>
      <c r="G258" s="7">
        <v>31.461221999999999</v>
      </c>
      <c r="H258" s="64">
        <v>77890.3</v>
      </c>
      <c r="I258" s="299"/>
    </row>
    <row r="259" spans="1:9" x14ac:dyDescent="0.25">
      <c r="A259" s="284"/>
      <c r="B259" s="284"/>
      <c r="C259" s="65" t="s">
        <v>48</v>
      </c>
      <c r="D259" s="29" t="s">
        <v>7</v>
      </c>
      <c r="E259" s="29">
        <v>21</v>
      </c>
      <c r="F259" s="29">
        <v>20.8</v>
      </c>
      <c r="G259" s="7">
        <v>47.942856000000006</v>
      </c>
      <c r="H259" s="64">
        <v>112959.1</v>
      </c>
      <c r="I259" s="299"/>
    </row>
    <row r="260" spans="1:9" x14ac:dyDescent="0.25">
      <c r="A260" s="284"/>
      <c r="B260" s="284"/>
      <c r="C260" s="65" t="s">
        <v>423</v>
      </c>
      <c r="D260" s="29" t="s">
        <v>7</v>
      </c>
      <c r="E260" s="29">
        <v>8</v>
      </c>
      <c r="F260" s="29">
        <v>10.3</v>
      </c>
      <c r="G260" s="7">
        <v>43.027998000000004</v>
      </c>
      <c r="H260" s="64">
        <v>112959.1</v>
      </c>
      <c r="I260" s="299"/>
    </row>
    <row r="261" spans="1:9" x14ac:dyDescent="0.25">
      <c r="A261" s="284"/>
      <c r="B261" s="284"/>
      <c r="C261" s="65" t="s">
        <v>432</v>
      </c>
      <c r="D261" s="29" t="s">
        <v>7</v>
      </c>
      <c r="E261" s="29">
        <v>2</v>
      </c>
      <c r="F261" s="29">
        <v>5.5</v>
      </c>
      <c r="G261" s="7">
        <v>25.432602000000003</v>
      </c>
      <c r="H261" s="64">
        <v>77890.3</v>
      </c>
      <c r="I261" s="299"/>
    </row>
    <row r="262" spans="1:9" x14ac:dyDescent="0.25">
      <c r="A262" s="284"/>
      <c r="B262" s="284"/>
      <c r="C262" s="66" t="s">
        <v>424</v>
      </c>
      <c r="D262" s="29" t="s">
        <v>7</v>
      </c>
      <c r="E262" s="29">
        <v>8</v>
      </c>
      <c r="F262" s="29">
        <v>9.9</v>
      </c>
      <c r="G262" s="7">
        <v>29.673072000000001</v>
      </c>
      <c r="H262" s="64">
        <v>94241.21</v>
      </c>
      <c r="I262" s="299"/>
    </row>
    <row r="263" spans="1:9" x14ac:dyDescent="0.25">
      <c r="A263" s="284"/>
      <c r="B263" s="284"/>
      <c r="C263" s="65" t="s">
        <v>425</v>
      </c>
      <c r="D263" s="29" t="s">
        <v>7</v>
      </c>
      <c r="E263" s="29">
        <v>16</v>
      </c>
      <c r="F263" s="29">
        <v>19.899999999999999</v>
      </c>
      <c r="G263" s="7">
        <v>32.207135999999998</v>
      </c>
      <c r="H263" s="64">
        <v>77890.3</v>
      </c>
      <c r="I263" s="299"/>
    </row>
    <row r="264" spans="1:9" x14ac:dyDescent="0.25">
      <c r="A264" s="284"/>
      <c r="B264" s="284"/>
      <c r="C264" s="65" t="s">
        <v>425</v>
      </c>
      <c r="D264" s="29" t="s">
        <v>7</v>
      </c>
      <c r="E264" s="29">
        <v>3</v>
      </c>
      <c r="F264" s="29">
        <v>6.6</v>
      </c>
      <c r="G264" s="7">
        <v>27.13</v>
      </c>
      <c r="H264" s="64">
        <v>77890.3</v>
      </c>
      <c r="I264" s="299"/>
    </row>
    <row r="265" spans="1:9" x14ac:dyDescent="0.25">
      <c r="A265" s="284"/>
      <c r="B265" s="284"/>
      <c r="C265" s="65" t="s">
        <v>425</v>
      </c>
      <c r="D265" s="29" t="s">
        <v>7</v>
      </c>
      <c r="E265" s="29">
        <v>12</v>
      </c>
      <c r="F265" s="29">
        <v>15.8</v>
      </c>
      <c r="G265" s="7">
        <v>31.369260000000001</v>
      </c>
      <c r="H265" s="64">
        <v>77890.3</v>
      </c>
      <c r="I265" s="299"/>
    </row>
    <row r="266" spans="1:9" x14ac:dyDescent="0.25">
      <c r="A266" s="284"/>
      <c r="B266" s="284"/>
      <c r="C266" s="65" t="s">
        <v>425</v>
      </c>
      <c r="D266" s="29" t="s">
        <v>7</v>
      </c>
      <c r="E266" s="29">
        <v>6</v>
      </c>
      <c r="F266" s="29">
        <v>5.9</v>
      </c>
      <c r="G266" s="7">
        <v>27.976884000000002</v>
      </c>
      <c r="H266" s="64">
        <v>77890.3</v>
      </c>
      <c r="I266" s="299"/>
    </row>
    <row r="267" spans="1:9" x14ac:dyDescent="0.25">
      <c r="A267" s="284"/>
      <c r="B267" s="284"/>
      <c r="C267" s="65" t="s">
        <v>425</v>
      </c>
      <c r="D267" s="29" t="s">
        <v>7</v>
      </c>
      <c r="E267" s="29">
        <v>12</v>
      </c>
      <c r="F267" s="29">
        <v>11.8</v>
      </c>
      <c r="G267" s="7">
        <v>30.521166000000001</v>
      </c>
      <c r="H267" s="64">
        <v>77890.3</v>
      </c>
      <c r="I267" s="299"/>
    </row>
    <row r="268" spans="1:9" x14ac:dyDescent="0.25">
      <c r="A268" s="284"/>
      <c r="B268" s="284"/>
      <c r="C268" s="65" t="s">
        <v>425</v>
      </c>
      <c r="D268" s="29" t="s">
        <v>7</v>
      </c>
      <c r="E268" s="29">
        <v>2</v>
      </c>
      <c r="F268" s="29">
        <v>17.3</v>
      </c>
      <c r="G268" s="7">
        <v>32.207135999999998</v>
      </c>
      <c r="H268" s="64">
        <v>77890.3</v>
      </c>
      <c r="I268" s="299"/>
    </row>
    <row r="269" spans="1:9" x14ac:dyDescent="0.25">
      <c r="A269" s="284"/>
      <c r="B269" s="284"/>
      <c r="C269" s="65" t="s">
        <v>425</v>
      </c>
      <c r="D269" s="29" t="s">
        <v>7</v>
      </c>
      <c r="E269" s="29">
        <v>6</v>
      </c>
      <c r="F269" s="29">
        <v>9</v>
      </c>
      <c r="G269" s="7">
        <v>27.976884000000002</v>
      </c>
      <c r="H269" s="64">
        <v>77890.3</v>
      </c>
      <c r="I269" s="299"/>
    </row>
    <row r="270" spans="1:9" x14ac:dyDescent="0.25">
      <c r="A270" s="284"/>
      <c r="B270" s="284"/>
      <c r="C270" s="65" t="s">
        <v>425</v>
      </c>
      <c r="D270" s="29" t="s">
        <v>7</v>
      </c>
      <c r="E270" s="29">
        <v>36</v>
      </c>
      <c r="F270" s="29">
        <v>36.200000000000003</v>
      </c>
      <c r="G270" s="7">
        <v>37.285482000000002</v>
      </c>
      <c r="H270" s="64">
        <v>77890.3</v>
      </c>
      <c r="I270" s="299"/>
    </row>
    <row r="271" spans="1:9" x14ac:dyDescent="0.25">
      <c r="A271" s="284"/>
      <c r="B271" s="284"/>
      <c r="C271" s="68" t="s">
        <v>426</v>
      </c>
      <c r="D271" s="29" t="s">
        <v>7</v>
      </c>
      <c r="E271" s="37" t="s">
        <v>297</v>
      </c>
      <c r="F271" s="37">
        <v>4.2</v>
      </c>
      <c r="G271" s="67">
        <v>15.000024</v>
      </c>
      <c r="H271" s="67">
        <v>63680.29</v>
      </c>
      <c r="I271" s="260"/>
    </row>
    <row r="272" spans="1:9" s="21" customFormat="1" x14ac:dyDescent="0.25">
      <c r="A272" s="284"/>
      <c r="B272" s="284"/>
      <c r="C272" s="235"/>
      <c r="D272" s="236"/>
      <c r="E272" s="236"/>
      <c r="F272" s="236"/>
      <c r="G272" s="236"/>
      <c r="H272" s="236"/>
      <c r="I272" s="237"/>
    </row>
    <row r="273" spans="1:9" s="127" customFormat="1" ht="15.6" customHeight="1" x14ac:dyDescent="0.25">
      <c r="A273" s="284"/>
      <c r="B273" s="284"/>
      <c r="C273" s="76" t="s">
        <v>4</v>
      </c>
      <c r="D273" s="62">
        <v>75</v>
      </c>
      <c r="E273" s="51" t="s">
        <v>18</v>
      </c>
      <c r="F273" s="186"/>
      <c r="G273" s="187"/>
      <c r="H273" s="187"/>
      <c r="I273" s="188"/>
    </row>
    <row r="274" spans="1:9" x14ac:dyDescent="0.25">
      <c r="A274" s="284"/>
      <c r="B274" s="284"/>
      <c r="C274" s="6" t="s">
        <v>5</v>
      </c>
      <c r="D274" s="7">
        <v>0.53</v>
      </c>
      <c r="E274" s="232"/>
      <c r="F274" s="233"/>
      <c r="G274" s="233"/>
      <c r="H274" s="233"/>
      <c r="I274" s="234"/>
    </row>
    <row r="275" spans="1:9" x14ac:dyDescent="0.25">
      <c r="A275" s="284"/>
      <c r="B275" s="284"/>
      <c r="C275" s="235"/>
      <c r="D275" s="236"/>
      <c r="E275" s="236"/>
      <c r="F275" s="236"/>
      <c r="G275" s="236"/>
      <c r="H275" s="236"/>
      <c r="I275" s="237"/>
    </row>
    <row r="276" spans="1:9" x14ac:dyDescent="0.25">
      <c r="A276" s="284"/>
      <c r="B276" s="284"/>
      <c r="C276" s="9" t="s">
        <v>8</v>
      </c>
      <c r="D276" s="238"/>
      <c r="E276" s="239"/>
      <c r="F276" s="239"/>
      <c r="G276" s="239"/>
      <c r="H276" s="239"/>
      <c r="I276" s="240"/>
    </row>
    <row r="277" spans="1:9" ht="15" customHeight="1" x14ac:dyDescent="0.25">
      <c r="A277" s="284"/>
      <c r="B277" s="284"/>
      <c r="C277" s="6" t="s">
        <v>9</v>
      </c>
      <c r="D277" s="222" t="s">
        <v>66</v>
      </c>
      <c r="E277" s="223"/>
      <c r="F277" s="223"/>
      <c r="G277" s="223"/>
      <c r="H277" s="224"/>
      <c r="I277" s="98" t="s">
        <v>427</v>
      </c>
    </row>
    <row r="278" spans="1:9" s="21" customFormat="1" ht="15" customHeight="1" x14ac:dyDescent="0.25">
      <c r="A278" s="284"/>
      <c r="B278" s="284"/>
      <c r="C278" s="264"/>
      <c r="D278" s="265"/>
      <c r="E278" s="265"/>
      <c r="F278" s="265"/>
      <c r="G278" s="265"/>
      <c r="H278" s="265"/>
      <c r="I278" s="266"/>
    </row>
    <row r="279" spans="1:9" ht="15" customHeight="1" x14ac:dyDescent="0.25">
      <c r="A279" s="284"/>
      <c r="B279" s="284"/>
      <c r="C279" s="241" t="s">
        <v>10</v>
      </c>
      <c r="D279" s="222" t="s">
        <v>68</v>
      </c>
      <c r="E279" s="223"/>
      <c r="F279" s="223"/>
      <c r="G279" s="223"/>
      <c r="H279" s="224"/>
      <c r="I279" s="193" t="s">
        <v>19</v>
      </c>
    </row>
    <row r="280" spans="1:9" ht="15" customHeight="1" x14ac:dyDescent="0.25">
      <c r="A280" s="284"/>
      <c r="B280" s="284"/>
      <c r="C280" s="273"/>
      <c r="D280" s="222" t="s">
        <v>428</v>
      </c>
      <c r="E280" s="223"/>
      <c r="F280" s="223"/>
      <c r="G280" s="223"/>
      <c r="H280" s="224"/>
      <c r="I280" s="193"/>
    </row>
    <row r="281" spans="1:9" ht="15" customHeight="1" x14ac:dyDescent="0.25">
      <c r="A281" s="284"/>
      <c r="B281" s="284"/>
      <c r="C281" s="242"/>
      <c r="D281" s="222" t="s">
        <v>429</v>
      </c>
      <c r="E281" s="223"/>
      <c r="F281" s="223"/>
      <c r="G281" s="223"/>
      <c r="H281" s="224"/>
      <c r="I281" s="193"/>
    </row>
    <row r="282" spans="1:9" x14ac:dyDescent="0.25">
      <c r="A282" s="284"/>
      <c r="B282" s="284"/>
      <c r="C282" s="264"/>
      <c r="D282" s="265"/>
      <c r="E282" s="265"/>
      <c r="F282" s="265"/>
      <c r="G282" s="265"/>
      <c r="H282" s="265"/>
      <c r="I282" s="266"/>
    </row>
    <row r="283" spans="1:9" ht="15" customHeight="1" x14ac:dyDescent="0.25">
      <c r="A283" s="284"/>
      <c r="B283" s="284"/>
      <c r="C283" s="241" t="s">
        <v>11</v>
      </c>
      <c r="D283" s="221" t="s">
        <v>434</v>
      </c>
      <c r="E283" s="221"/>
      <c r="F283" s="221"/>
      <c r="G283" s="221"/>
      <c r="H283" s="221"/>
      <c r="I283" s="221"/>
    </row>
    <row r="284" spans="1:9" ht="15" customHeight="1" x14ac:dyDescent="0.25">
      <c r="A284" s="284"/>
      <c r="B284" s="284"/>
      <c r="C284" s="273"/>
      <c r="D284" s="221"/>
      <c r="E284" s="221"/>
      <c r="F284" s="221"/>
      <c r="G284" s="221"/>
      <c r="H284" s="221"/>
      <c r="I284" s="221"/>
    </row>
    <row r="285" spans="1:9" s="21" customFormat="1" ht="15" customHeight="1" x14ac:dyDescent="0.25">
      <c r="A285" s="284"/>
      <c r="B285" s="284"/>
      <c r="C285" s="273"/>
      <c r="D285" s="221"/>
      <c r="E285" s="221"/>
      <c r="F285" s="221"/>
      <c r="G285" s="221"/>
      <c r="H285" s="221"/>
      <c r="I285" s="221"/>
    </row>
    <row r="286" spans="1:9" s="21" customFormat="1" ht="15" customHeight="1" x14ac:dyDescent="0.25">
      <c r="A286" s="284"/>
      <c r="B286" s="284"/>
      <c r="C286" s="273"/>
      <c r="D286" s="221" t="s">
        <v>435</v>
      </c>
      <c r="E286" s="221"/>
      <c r="F286" s="221"/>
      <c r="G286" s="221"/>
      <c r="H286" s="221"/>
      <c r="I286" s="221"/>
    </row>
    <row r="287" spans="1:9" s="21" customFormat="1" ht="15" customHeight="1" x14ac:dyDescent="0.25">
      <c r="A287" s="284"/>
      <c r="B287" s="284"/>
      <c r="C287" s="273"/>
      <c r="D287" s="221"/>
      <c r="E287" s="221"/>
      <c r="F287" s="221"/>
      <c r="G287" s="221"/>
      <c r="H287" s="221"/>
      <c r="I287" s="221"/>
    </row>
    <row r="288" spans="1:9" s="127" customFormat="1" ht="15" customHeight="1" x14ac:dyDescent="0.25">
      <c r="A288" s="284"/>
      <c r="B288" s="284"/>
      <c r="C288" s="273"/>
      <c r="D288" s="221"/>
      <c r="E288" s="221"/>
      <c r="F288" s="221"/>
      <c r="G288" s="221"/>
      <c r="H288" s="221"/>
      <c r="I288" s="221"/>
    </row>
    <row r="289" spans="1:9" s="21" customFormat="1" ht="15" customHeight="1" x14ac:dyDescent="0.25">
      <c r="A289" s="284"/>
      <c r="B289" s="284"/>
      <c r="C289" s="273"/>
      <c r="D289" s="221"/>
      <c r="E289" s="221"/>
      <c r="F289" s="221"/>
      <c r="G289" s="221"/>
      <c r="H289" s="221"/>
      <c r="I289" s="221"/>
    </row>
    <row r="290" spans="1:9" s="21" customFormat="1" ht="15" customHeight="1" x14ac:dyDescent="0.25">
      <c r="A290" s="284"/>
      <c r="B290" s="284"/>
      <c r="C290" s="273"/>
      <c r="D290" s="221"/>
      <c r="E290" s="221"/>
      <c r="F290" s="221"/>
      <c r="G290" s="221"/>
      <c r="H290" s="221"/>
      <c r="I290" s="221"/>
    </row>
    <row r="291" spans="1:9" s="21" customFormat="1" ht="15" customHeight="1" x14ac:dyDescent="0.25">
      <c r="A291" s="284"/>
      <c r="B291" s="284"/>
      <c r="C291" s="273"/>
      <c r="D291" s="221" t="s">
        <v>436</v>
      </c>
      <c r="E291" s="221"/>
      <c r="F291" s="221"/>
      <c r="G291" s="221"/>
      <c r="H291" s="221"/>
      <c r="I291" s="221"/>
    </row>
    <row r="292" spans="1:9" ht="15" customHeight="1" x14ac:dyDescent="0.25">
      <c r="A292" s="284"/>
      <c r="B292" s="284"/>
      <c r="C292" s="273"/>
      <c r="D292" s="221"/>
      <c r="E292" s="221"/>
      <c r="F292" s="221"/>
      <c r="G292" s="221"/>
      <c r="H292" s="221"/>
      <c r="I292" s="221"/>
    </row>
    <row r="293" spans="1:9" s="21" customFormat="1" ht="15" customHeight="1" x14ac:dyDescent="0.25">
      <c r="A293" s="284"/>
      <c r="B293" s="284"/>
      <c r="C293" s="273"/>
      <c r="D293" s="221"/>
      <c r="E293" s="221"/>
      <c r="F293" s="221"/>
      <c r="G293" s="221"/>
      <c r="H293" s="221"/>
      <c r="I293" s="221"/>
    </row>
    <row r="294" spans="1:9" ht="15" customHeight="1" x14ac:dyDescent="0.25">
      <c r="A294" s="284"/>
      <c r="B294" s="284"/>
      <c r="C294" s="242"/>
      <c r="D294" s="221"/>
      <c r="E294" s="221"/>
      <c r="F294" s="221"/>
      <c r="G294" s="221"/>
      <c r="H294" s="221"/>
      <c r="I294" s="221"/>
    </row>
    <row r="295" spans="1:9" x14ac:dyDescent="0.25">
      <c r="A295" s="284"/>
      <c r="B295" s="284"/>
      <c r="C295" s="264"/>
      <c r="D295" s="265"/>
      <c r="E295" s="265"/>
      <c r="F295" s="265"/>
      <c r="G295" s="265"/>
      <c r="H295" s="265"/>
      <c r="I295" s="266"/>
    </row>
    <row r="296" spans="1:9" x14ac:dyDescent="0.25">
      <c r="A296" s="284"/>
      <c r="B296" s="284"/>
      <c r="C296" s="24" t="s">
        <v>12</v>
      </c>
      <c r="D296" s="29" t="s">
        <v>13</v>
      </c>
      <c r="E296" s="238"/>
      <c r="F296" s="239"/>
      <c r="G296" s="239"/>
      <c r="H296" s="239"/>
      <c r="I296" s="240"/>
    </row>
    <row r="297" spans="1:9" ht="15" customHeight="1" x14ac:dyDescent="0.25">
      <c r="A297" s="284"/>
      <c r="B297" s="284"/>
      <c r="C297" s="10" t="s">
        <v>14</v>
      </c>
      <c r="D297" s="11">
        <v>0.69</v>
      </c>
      <c r="E297" s="276" t="s">
        <v>15</v>
      </c>
      <c r="F297" s="277"/>
      <c r="G297" s="277"/>
      <c r="H297" s="277"/>
      <c r="I297" s="278"/>
    </row>
    <row r="298" spans="1:9" ht="15" customHeight="1" x14ac:dyDescent="0.25">
      <c r="A298" s="284"/>
      <c r="B298" s="284"/>
      <c r="C298" s="10" t="s">
        <v>16</v>
      </c>
      <c r="D298" s="12">
        <v>152912</v>
      </c>
      <c r="E298" s="200" t="s">
        <v>431</v>
      </c>
      <c r="F298" s="201"/>
      <c r="G298" s="201"/>
      <c r="H298" s="201"/>
      <c r="I298" s="202"/>
    </row>
    <row r="299" spans="1:9" ht="30" x14ac:dyDescent="0.25">
      <c r="A299" s="285"/>
      <c r="B299" s="285"/>
      <c r="C299" s="6" t="s">
        <v>17</v>
      </c>
      <c r="D299" s="13">
        <v>100.7</v>
      </c>
      <c r="E299" s="203"/>
      <c r="F299" s="204"/>
      <c r="G299" s="204"/>
      <c r="H299" s="204"/>
      <c r="I299" s="205"/>
    </row>
    <row r="300" spans="1:9" s="127" customFormat="1" x14ac:dyDescent="0.25">
      <c r="A300" s="264"/>
      <c r="B300" s="265"/>
      <c r="C300" s="265"/>
      <c r="D300" s="265"/>
      <c r="E300" s="265"/>
      <c r="F300" s="265"/>
      <c r="G300" s="265"/>
      <c r="H300" s="265"/>
      <c r="I300" s="266"/>
    </row>
    <row r="301" spans="1:9" ht="45" x14ac:dyDescent="0.25">
      <c r="A301" s="27" t="s">
        <v>0</v>
      </c>
      <c r="B301" s="24" t="s">
        <v>1</v>
      </c>
      <c r="C301" s="24" t="s">
        <v>21</v>
      </c>
      <c r="D301" s="4" t="s">
        <v>2</v>
      </c>
      <c r="E301" s="4" t="s">
        <v>23</v>
      </c>
      <c r="F301" s="4" t="s">
        <v>24</v>
      </c>
      <c r="G301" s="5" t="s">
        <v>22</v>
      </c>
      <c r="H301" s="5" t="s">
        <v>418</v>
      </c>
      <c r="I301" s="103" t="s">
        <v>290</v>
      </c>
    </row>
    <row r="302" spans="1:9" ht="30" x14ac:dyDescent="0.25">
      <c r="A302" s="283" t="s">
        <v>437</v>
      </c>
      <c r="B302" s="283">
        <v>2</v>
      </c>
      <c r="C302" s="6" t="s">
        <v>50</v>
      </c>
      <c r="D302" s="29" t="s">
        <v>7</v>
      </c>
      <c r="E302" s="29" t="s">
        <v>74</v>
      </c>
      <c r="F302" s="29"/>
      <c r="G302" s="7">
        <v>17</v>
      </c>
      <c r="H302" s="8" t="s">
        <v>438</v>
      </c>
      <c r="I302" s="259" t="s">
        <v>441</v>
      </c>
    </row>
    <row r="303" spans="1:9" ht="15.6" customHeight="1" x14ac:dyDescent="0.25">
      <c r="A303" s="284"/>
      <c r="B303" s="284"/>
      <c r="C303" s="6" t="s">
        <v>439</v>
      </c>
      <c r="D303" s="29" t="s">
        <v>7</v>
      </c>
      <c r="E303" s="29" t="s">
        <v>41</v>
      </c>
      <c r="F303" s="29"/>
      <c r="G303" s="7">
        <v>18</v>
      </c>
      <c r="H303" s="8" t="s">
        <v>440</v>
      </c>
      <c r="I303" s="260"/>
    </row>
    <row r="304" spans="1:9" x14ac:dyDescent="0.25">
      <c r="A304" s="284"/>
      <c r="B304" s="284"/>
      <c r="C304" s="264"/>
      <c r="D304" s="265"/>
      <c r="E304" s="265"/>
      <c r="F304" s="265"/>
      <c r="G304" s="265"/>
      <c r="H304" s="265"/>
      <c r="I304" s="266"/>
    </row>
    <row r="305" spans="1:9" s="127" customFormat="1" ht="15.6" customHeight="1" x14ac:dyDescent="0.25">
      <c r="A305" s="284"/>
      <c r="B305" s="284"/>
      <c r="C305" s="76" t="s">
        <v>4</v>
      </c>
      <c r="D305" s="62">
        <v>75</v>
      </c>
      <c r="E305" s="51" t="s">
        <v>18</v>
      </c>
      <c r="F305" s="186"/>
      <c r="G305" s="187"/>
      <c r="H305" s="187"/>
      <c r="I305" s="188"/>
    </row>
    <row r="306" spans="1:9" x14ac:dyDescent="0.25">
      <c r="A306" s="284"/>
      <c r="B306" s="284"/>
      <c r="C306" s="6" t="s">
        <v>5</v>
      </c>
      <c r="D306" s="7" t="s">
        <v>6</v>
      </c>
      <c r="E306" s="232"/>
      <c r="F306" s="233"/>
      <c r="G306" s="233"/>
      <c r="H306" s="233"/>
      <c r="I306" s="234"/>
    </row>
    <row r="307" spans="1:9" x14ac:dyDescent="0.25">
      <c r="A307" s="284"/>
      <c r="B307" s="284"/>
      <c r="C307" s="235"/>
      <c r="D307" s="236"/>
      <c r="E307" s="236"/>
      <c r="F307" s="236"/>
      <c r="G307" s="236"/>
      <c r="H307" s="236"/>
      <c r="I307" s="237"/>
    </row>
    <row r="308" spans="1:9" x14ac:dyDescent="0.25">
      <c r="A308" s="284"/>
      <c r="B308" s="284"/>
      <c r="C308" s="9" t="s">
        <v>8</v>
      </c>
      <c r="D308" s="238"/>
      <c r="E308" s="239"/>
      <c r="F308" s="239"/>
      <c r="G308" s="239"/>
      <c r="H308" s="239"/>
      <c r="I308" s="240"/>
    </row>
    <row r="309" spans="1:9" ht="15" customHeight="1" x14ac:dyDescent="0.25">
      <c r="A309" s="284"/>
      <c r="B309" s="284"/>
      <c r="C309" s="6" t="s">
        <v>9</v>
      </c>
      <c r="D309" s="222" t="s">
        <v>66</v>
      </c>
      <c r="E309" s="223"/>
      <c r="F309" s="223"/>
      <c r="G309" s="223"/>
      <c r="H309" s="224"/>
      <c r="I309" s="98" t="s">
        <v>274</v>
      </c>
    </row>
    <row r="310" spans="1:9" s="21" customFormat="1" x14ac:dyDescent="0.25">
      <c r="A310" s="284"/>
      <c r="B310" s="284"/>
      <c r="C310" s="264"/>
      <c r="D310" s="265"/>
      <c r="E310" s="265"/>
      <c r="F310" s="265"/>
      <c r="G310" s="265"/>
      <c r="H310" s="265"/>
      <c r="I310" s="266"/>
    </row>
    <row r="311" spans="1:9" ht="15" customHeight="1" x14ac:dyDescent="0.25">
      <c r="A311" s="284"/>
      <c r="B311" s="284"/>
      <c r="C311" s="241" t="s">
        <v>10</v>
      </c>
      <c r="D311" s="222" t="s">
        <v>86</v>
      </c>
      <c r="E311" s="223"/>
      <c r="F311" s="223"/>
      <c r="G311" s="223"/>
      <c r="H311" s="224"/>
      <c r="I311" s="193" t="s">
        <v>19</v>
      </c>
    </row>
    <row r="312" spans="1:9" ht="15" customHeight="1" x14ac:dyDescent="0.25">
      <c r="A312" s="284"/>
      <c r="B312" s="284"/>
      <c r="C312" s="273"/>
      <c r="D312" s="222" t="s">
        <v>87</v>
      </c>
      <c r="E312" s="223"/>
      <c r="F312" s="223"/>
      <c r="G312" s="223"/>
      <c r="H312" s="224"/>
      <c r="I312" s="193"/>
    </row>
    <row r="313" spans="1:9" ht="15" customHeight="1" x14ac:dyDescent="0.25">
      <c r="A313" s="284"/>
      <c r="B313" s="284"/>
      <c r="C313" s="273"/>
      <c r="D313" s="222" t="s">
        <v>88</v>
      </c>
      <c r="E313" s="223"/>
      <c r="F313" s="223"/>
      <c r="G313" s="223"/>
      <c r="H313" s="224"/>
      <c r="I313" s="193"/>
    </row>
    <row r="314" spans="1:9" ht="15" customHeight="1" x14ac:dyDescent="0.25">
      <c r="A314" s="284"/>
      <c r="B314" s="284"/>
      <c r="C314" s="273"/>
      <c r="D314" s="222" t="s">
        <v>429</v>
      </c>
      <c r="E314" s="223"/>
      <c r="F314" s="223"/>
      <c r="G314" s="223"/>
      <c r="H314" s="224"/>
      <c r="I314" s="193"/>
    </row>
    <row r="315" spans="1:9" ht="15" customHeight="1" x14ac:dyDescent="0.25">
      <c r="A315" s="284"/>
      <c r="B315" s="284"/>
      <c r="C315" s="242"/>
      <c r="D315" s="222" t="s">
        <v>442</v>
      </c>
      <c r="E315" s="223"/>
      <c r="F315" s="223"/>
      <c r="G315" s="223"/>
      <c r="H315" s="224"/>
      <c r="I315" s="193"/>
    </row>
    <row r="316" spans="1:9" x14ac:dyDescent="0.25">
      <c r="A316" s="284"/>
      <c r="B316" s="284"/>
      <c r="C316" s="264"/>
      <c r="D316" s="265"/>
      <c r="E316" s="265"/>
      <c r="F316" s="265"/>
      <c r="G316" s="265"/>
      <c r="H316" s="265"/>
      <c r="I316" s="266"/>
    </row>
    <row r="317" spans="1:9" ht="15" customHeight="1" x14ac:dyDescent="0.25">
      <c r="A317" s="284"/>
      <c r="B317" s="284"/>
      <c r="C317" s="241" t="s">
        <v>133</v>
      </c>
      <c r="D317" s="229" t="s">
        <v>430</v>
      </c>
      <c r="E317" s="229"/>
      <c r="F317" s="229"/>
      <c r="G317" s="229"/>
      <c r="H317" s="229"/>
      <c r="I317" s="229"/>
    </row>
    <row r="318" spans="1:9" ht="15" customHeight="1" x14ac:dyDescent="0.25">
      <c r="A318" s="284"/>
      <c r="B318" s="284"/>
      <c r="C318" s="273"/>
      <c r="D318" s="229"/>
      <c r="E318" s="229"/>
      <c r="F318" s="229"/>
      <c r="G318" s="229"/>
      <c r="H318" s="229"/>
      <c r="I318" s="229"/>
    </row>
    <row r="319" spans="1:9" ht="15" customHeight="1" x14ac:dyDescent="0.25">
      <c r="A319" s="284"/>
      <c r="B319" s="284"/>
      <c r="C319" s="273"/>
      <c r="D319" s="229"/>
      <c r="E319" s="229"/>
      <c r="F319" s="229"/>
      <c r="G319" s="229"/>
      <c r="H319" s="229"/>
      <c r="I319" s="229"/>
    </row>
    <row r="320" spans="1:9" ht="15" customHeight="1" x14ac:dyDescent="0.25">
      <c r="A320" s="284"/>
      <c r="B320" s="284"/>
      <c r="C320" s="273"/>
      <c r="D320" s="229"/>
      <c r="E320" s="229"/>
      <c r="F320" s="229"/>
      <c r="G320" s="229"/>
      <c r="H320" s="229"/>
      <c r="I320" s="229"/>
    </row>
    <row r="321" spans="1:9" s="21" customFormat="1" ht="15" customHeight="1" x14ac:dyDescent="0.25">
      <c r="A321" s="284"/>
      <c r="B321" s="284"/>
      <c r="C321" s="273"/>
      <c r="D321" s="229"/>
      <c r="E321" s="229"/>
      <c r="F321" s="229"/>
      <c r="G321" s="229"/>
      <c r="H321" s="229"/>
      <c r="I321" s="229"/>
    </row>
    <row r="322" spans="1:9" ht="15" customHeight="1" x14ac:dyDescent="0.25">
      <c r="A322" s="284"/>
      <c r="B322" s="284"/>
      <c r="C322" s="273"/>
      <c r="D322" s="229"/>
      <c r="E322" s="229"/>
      <c r="F322" s="229"/>
      <c r="G322" s="229"/>
      <c r="H322" s="229"/>
      <c r="I322" s="229"/>
    </row>
    <row r="323" spans="1:9" ht="15" customHeight="1" x14ac:dyDescent="0.25">
      <c r="A323" s="284"/>
      <c r="B323" s="284"/>
      <c r="C323" s="273"/>
      <c r="D323" s="229"/>
      <c r="E323" s="229"/>
      <c r="F323" s="229"/>
      <c r="G323" s="229"/>
      <c r="H323" s="229"/>
      <c r="I323" s="229"/>
    </row>
    <row r="324" spans="1:9" ht="15" customHeight="1" x14ac:dyDescent="0.25">
      <c r="A324" s="284"/>
      <c r="B324" s="284"/>
      <c r="C324" s="242"/>
      <c r="D324" s="229"/>
      <c r="E324" s="229"/>
      <c r="F324" s="229"/>
      <c r="G324" s="229"/>
      <c r="H324" s="229"/>
      <c r="I324" s="229"/>
    </row>
    <row r="325" spans="1:9" x14ac:dyDescent="0.25">
      <c r="A325" s="284"/>
      <c r="B325" s="284"/>
      <c r="C325" s="264"/>
      <c r="D325" s="265"/>
      <c r="E325" s="265"/>
      <c r="F325" s="265"/>
      <c r="G325" s="265"/>
      <c r="H325" s="265"/>
      <c r="I325" s="266"/>
    </row>
    <row r="326" spans="1:9" ht="15" customHeight="1" x14ac:dyDescent="0.25">
      <c r="A326" s="284"/>
      <c r="B326" s="284"/>
      <c r="C326" s="241" t="s">
        <v>11</v>
      </c>
      <c r="D326" s="221" t="s">
        <v>110</v>
      </c>
      <c r="E326" s="221"/>
      <c r="F326" s="221"/>
      <c r="G326" s="221"/>
      <c r="H326" s="221"/>
      <c r="I326" s="221"/>
    </row>
    <row r="327" spans="1:9" ht="15" customHeight="1" x14ac:dyDescent="0.25">
      <c r="A327" s="284"/>
      <c r="B327" s="284"/>
      <c r="C327" s="273"/>
      <c r="D327" s="221"/>
      <c r="E327" s="221"/>
      <c r="F327" s="221"/>
      <c r="G327" s="221"/>
      <c r="H327" s="221"/>
      <c r="I327" s="221"/>
    </row>
    <row r="328" spans="1:9" ht="15" customHeight="1" x14ac:dyDescent="0.25">
      <c r="A328" s="284"/>
      <c r="B328" s="284"/>
      <c r="C328" s="273"/>
      <c r="D328" s="221"/>
      <c r="E328" s="221"/>
      <c r="F328" s="221"/>
      <c r="G328" s="221"/>
      <c r="H328" s="221"/>
      <c r="I328" s="221"/>
    </row>
    <row r="329" spans="1:9" ht="15" customHeight="1" x14ac:dyDescent="0.25">
      <c r="A329" s="284"/>
      <c r="B329" s="284"/>
      <c r="C329" s="273"/>
      <c r="D329" s="221"/>
      <c r="E329" s="221"/>
      <c r="F329" s="221"/>
      <c r="G329" s="221"/>
      <c r="H329" s="221"/>
      <c r="I329" s="221"/>
    </row>
    <row r="330" spans="1:9" ht="15" customHeight="1" x14ac:dyDescent="0.25">
      <c r="A330" s="284"/>
      <c r="B330" s="284"/>
      <c r="C330" s="242"/>
      <c r="D330" s="221"/>
      <c r="E330" s="221"/>
      <c r="F330" s="221"/>
      <c r="G330" s="221"/>
      <c r="H330" s="221"/>
      <c r="I330" s="221"/>
    </row>
    <row r="331" spans="1:9" x14ac:dyDescent="0.25">
      <c r="A331" s="284"/>
      <c r="B331" s="284"/>
      <c r="C331" s="264"/>
      <c r="D331" s="265"/>
      <c r="E331" s="265"/>
      <c r="F331" s="265"/>
      <c r="G331" s="265"/>
      <c r="H331" s="265"/>
      <c r="I331" s="266"/>
    </row>
    <row r="332" spans="1:9" x14ac:dyDescent="0.25">
      <c r="A332" s="284"/>
      <c r="B332" s="284"/>
      <c r="C332" s="24" t="s">
        <v>12</v>
      </c>
      <c r="D332" s="29" t="s">
        <v>13</v>
      </c>
      <c r="E332" s="238"/>
      <c r="F332" s="239"/>
      <c r="G332" s="239"/>
      <c r="H332" s="239"/>
      <c r="I332" s="240"/>
    </row>
    <row r="333" spans="1:9" ht="15" customHeight="1" x14ac:dyDescent="0.25">
      <c r="A333" s="284"/>
      <c r="B333" s="284"/>
      <c r="C333" s="10" t="s">
        <v>14</v>
      </c>
      <c r="D333" s="11">
        <v>0.2</v>
      </c>
      <c r="E333" s="276" t="s">
        <v>15</v>
      </c>
      <c r="F333" s="277"/>
      <c r="G333" s="277"/>
      <c r="H333" s="277"/>
      <c r="I333" s="278"/>
    </row>
    <row r="334" spans="1:9" ht="15" customHeight="1" x14ac:dyDescent="0.25">
      <c r="A334" s="284"/>
      <c r="B334" s="284"/>
      <c r="C334" s="10" t="s">
        <v>16</v>
      </c>
      <c r="D334" s="12">
        <v>9436</v>
      </c>
      <c r="E334" s="200" t="s">
        <v>443</v>
      </c>
      <c r="F334" s="201"/>
      <c r="G334" s="201"/>
      <c r="H334" s="201"/>
      <c r="I334" s="202"/>
    </row>
    <row r="335" spans="1:9" ht="30" x14ac:dyDescent="0.25">
      <c r="A335" s="285"/>
      <c r="B335" s="285"/>
      <c r="C335" s="6" t="s">
        <v>17</v>
      </c>
      <c r="D335" s="13">
        <v>86.5</v>
      </c>
      <c r="E335" s="203"/>
      <c r="F335" s="204"/>
      <c r="G335" s="204"/>
      <c r="H335" s="204"/>
      <c r="I335" s="205"/>
    </row>
    <row r="336" spans="1:9" x14ac:dyDescent="0.25">
      <c r="A336" s="281"/>
      <c r="B336" s="281"/>
      <c r="C336" s="281"/>
      <c r="D336" s="281"/>
      <c r="E336" s="281"/>
      <c r="F336" s="281"/>
      <c r="G336" s="281"/>
      <c r="H336" s="281"/>
      <c r="I336" s="281"/>
    </row>
    <row r="337" spans="1:10" ht="45" x14ac:dyDescent="0.25">
      <c r="A337" s="27" t="s">
        <v>0</v>
      </c>
      <c r="B337" s="24" t="s">
        <v>1</v>
      </c>
      <c r="C337" s="24" t="s">
        <v>21</v>
      </c>
      <c r="D337" s="4" t="s">
        <v>2</v>
      </c>
      <c r="E337" s="4" t="s">
        <v>23</v>
      </c>
      <c r="F337" s="4" t="s">
        <v>24</v>
      </c>
      <c r="G337" s="5" t="s">
        <v>22</v>
      </c>
      <c r="H337" s="5" t="s">
        <v>46</v>
      </c>
      <c r="I337" s="103" t="s">
        <v>290</v>
      </c>
      <c r="J337" s="72"/>
    </row>
    <row r="338" spans="1:10" ht="15.6" customHeight="1" x14ac:dyDescent="0.25">
      <c r="A338" s="228" t="s">
        <v>444</v>
      </c>
      <c r="B338" s="228">
        <v>2</v>
      </c>
      <c r="C338" s="191" t="s">
        <v>445</v>
      </c>
      <c r="D338" s="269" t="s">
        <v>7</v>
      </c>
      <c r="E338" s="269" t="s">
        <v>76</v>
      </c>
      <c r="F338" s="269"/>
      <c r="G338" s="279">
        <v>40.18</v>
      </c>
      <c r="H338" s="280" t="s">
        <v>446</v>
      </c>
      <c r="I338" s="300" t="s">
        <v>449</v>
      </c>
      <c r="J338" s="72"/>
    </row>
    <row r="339" spans="1:10" ht="15" customHeight="1" x14ac:dyDescent="0.25">
      <c r="A339" s="228"/>
      <c r="B339" s="228"/>
      <c r="C339" s="191"/>
      <c r="D339" s="269"/>
      <c r="E339" s="269"/>
      <c r="F339" s="269"/>
      <c r="G339" s="279"/>
      <c r="H339" s="280"/>
      <c r="I339" s="300"/>
      <c r="J339" s="72"/>
    </row>
    <row r="340" spans="1:10" x14ac:dyDescent="0.25">
      <c r="A340" s="228"/>
      <c r="B340" s="228"/>
      <c r="C340" s="191" t="s">
        <v>447</v>
      </c>
      <c r="D340" s="269" t="s">
        <v>7</v>
      </c>
      <c r="E340" s="269" t="s">
        <v>300</v>
      </c>
      <c r="F340" s="297"/>
      <c r="G340" s="279">
        <v>21.11</v>
      </c>
      <c r="H340" s="280" t="s">
        <v>448</v>
      </c>
      <c r="I340" s="300"/>
      <c r="J340" s="72"/>
    </row>
    <row r="341" spans="1:10" ht="15.6" customHeight="1" x14ac:dyDescent="0.25">
      <c r="A341" s="228"/>
      <c r="B341" s="228"/>
      <c r="C341" s="191"/>
      <c r="D341" s="269"/>
      <c r="E341" s="269"/>
      <c r="F341" s="297"/>
      <c r="G341" s="279"/>
      <c r="H341" s="280"/>
      <c r="I341" s="300"/>
      <c r="J341" s="72"/>
    </row>
    <row r="342" spans="1:10" ht="15.6" customHeight="1" x14ac:dyDescent="0.25">
      <c r="A342" s="228"/>
      <c r="B342" s="228"/>
      <c r="C342" s="191" t="s">
        <v>450</v>
      </c>
      <c r="D342" s="269" t="s">
        <v>7</v>
      </c>
      <c r="E342" s="269" t="s">
        <v>59</v>
      </c>
      <c r="F342" s="297"/>
      <c r="G342" s="279">
        <v>23.72</v>
      </c>
      <c r="H342" s="280" t="s">
        <v>451</v>
      </c>
      <c r="I342" s="300" t="s">
        <v>456</v>
      </c>
      <c r="J342" s="72"/>
    </row>
    <row r="343" spans="1:10" s="21" customFormat="1" ht="15.6" customHeight="1" x14ac:dyDescent="0.25">
      <c r="A343" s="228"/>
      <c r="B343" s="228"/>
      <c r="C343" s="191"/>
      <c r="D343" s="269"/>
      <c r="E343" s="269"/>
      <c r="F343" s="297"/>
      <c r="G343" s="279"/>
      <c r="H343" s="280"/>
      <c r="I343" s="300"/>
      <c r="J343" s="72"/>
    </row>
    <row r="344" spans="1:10" ht="15.6" customHeight="1" x14ac:dyDescent="0.25">
      <c r="A344" s="228"/>
      <c r="B344" s="228"/>
      <c r="C344" s="191"/>
      <c r="D344" s="269"/>
      <c r="E344" s="269"/>
      <c r="F344" s="297"/>
      <c r="G344" s="279"/>
      <c r="H344" s="280"/>
      <c r="I344" s="300"/>
      <c r="J344" s="72"/>
    </row>
    <row r="345" spans="1:10" s="21" customFormat="1" ht="15.6" customHeight="1" x14ac:dyDescent="0.25">
      <c r="A345" s="228"/>
      <c r="B345" s="228"/>
      <c r="C345" s="191" t="s">
        <v>452</v>
      </c>
      <c r="D345" s="269" t="s">
        <v>7</v>
      </c>
      <c r="E345" s="269" t="s">
        <v>42</v>
      </c>
      <c r="F345" s="269"/>
      <c r="G345" s="279">
        <v>23.03</v>
      </c>
      <c r="H345" s="280" t="s">
        <v>451</v>
      </c>
      <c r="I345" s="300" t="s">
        <v>457</v>
      </c>
      <c r="J345" s="72"/>
    </row>
    <row r="346" spans="1:10" s="21" customFormat="1" ht="15.6" customHeight="1" x14ac:dyDescent="0.25">
      <c r="A346" s="228"/>
      <c r="B346" s="228"/>
      <c r="C346" s="191"/>
      <c r="D346" s="269"/>
      <c r="E346" s="269"/>
      <c r="F346" s="269"/>
      <c r="G346" s="279"/>
      <c r="H346" s="280"/>
      <c r="I346" s="300"/>
      <c r="J346" s="72"/>
    </row>
    <row r="347" spans="1:10" s="21" customFormat="1" ht="15.6" customHeight="1" x14ac:dyDescent="0.25">
      <c r="A347" s="228"/>
      <c r="B347" s="228"/>
      <c r="C347" s="191" t="s">
        <v>453</v>
      </c>
      <c r="D347" s="269" t="s">
        <v>7</v>
      </c>
      <c r="E347" s="269" t="s">
        <v>59</v>
      </c>
      <c r="F347" s="269"/>
      <c r="G347" s="279">
        <v>23.03</v>
      </c>
      <c r="H347" s="280" t="s">
        <v>451</v>
      </c>
      <c r="I347" s="300"/>
      <c r="J347" s="72"/>
    </row>
    <row r="348" spans="1:10" s="21" customFormat="1" ht="15.6" customHeight="1" x14ac:dyDescent="0.25">
      <c r="A348" s="228"/>
      <c r="B348" s="228"/>
      <c r="C348" s="191"/>
      <c r="D348" s="269"/>
      <c r="E348" s="269"/>
      <c r="F348" s="269"/>
      <c r="G348" s="279"/>
      <c r="H348" s="280"/>
      <c r="I348" s="300"/>
      <c r="J348" s="72"/>
    </row>
    <row r="349" spans="1:10" s="21" customFormat="1" x14ac:dyDescent="0.25">
      <c r="A349" s="228"/>
      <c r="B349" s="228"/>
      <c r="C349" s="191"/>
      <c r="D349" s="269"/>
      <c r="E349" s="269"/>
      <c r="F349" s="269"/>
      <c r="G349" s="279"/>
      <c r="H349" s="280"/>
      <c r="I349" s="300"/>
      <c r="J349" s="72"/>
    </row>
    <row r="350" spans="1:10" s="21" customFormat="1" x14ac:dyDescent="0.25">
      <c r="A350" s="228"/>
      <c r="B350" s="228"/>
      <c r="C350" s="191" t="s">
        <v>454</v>
      </c>
      <c r="D350" s="269" t="s">
        <v>7</v>
      </c>
      <c r="E350" s="269" t="s">
        <v>455</v>
      </c>
      <c r="F350" s="269"/>
      <c r="G350" s="279">
        <v>22.36</v>
      </c>
      <c r="H350" s="301" t="s">
        <v>451</v>
      </c>
      <c r="I350" s="300"/>
      <c r="J350" s="72"/>
    </row>
    <row r="351" spans="1:10" s="21" customFormat="1" ht="15.6" customHeight="1" x14ac:dyDescent="0.25">
      <c r="A351" s="228"/>
      <c r="B351" s="228"/>
      <c r="C351" s="191"/>
      <c r="D351" s="269"/>
      <c r="E351" s="269"/>
      <c r="F351" s="269"/>
      <c r="G351" s="279"/>
      <c r="H351" s="301"/>
      <c r="I351" s="300"/>
      <c r="J351" s="72"/>
    </row>
    <row r="352" spans="1:10" s="21" customFormat="1" ht="15.6" customHeight="1" x14ac:dyDescent="0.25">
      <c r="A352" s="228"/>
      <c r="B352" s="228"/>
      <c r="C352" s="264"/>
      <c r="D352" s="265"/>
      <c r="E352" s="265"/>
      <c r="F352" s="265"/>
      <c r="G352" s="265"/>
      <c r="H352" s="265"/>
      <c r="I352" s="266"/>
      <c r="J352" s="72"/>
    </row>
    <row r="353" spans="1:10" s="127" customFormat="1" ht="15.6" customHeight="1" x14ac:dyDescent="0.25">
      <c r="A353" s="228"/>
      <c r="B353" s="228"/>
      <c r="C353" s="76" t="s">
        <v>4</v>
      </c>
      <c r="D353" s="62">
        <v>75</v>
      </c>
      <c r="E353" s="51" t="s">
        <v>18</v>
      </c>
      <c r="F353" s="186"/>
      <c r="G353" s="187"/>
      <c r="H353" s="187"/>
      <c r="I353" s="188"/>
    </row>
    <row r="354" spans="1:10" x14ac:dyDescent="0.25">
      <c r="A354" s="228"/>
      <c r="B354" s="228"/>
      <c r="C354" s="6" t="s">
        <v>5</v>
      </c>
      <c r="D354" s="7" t="s">
        <v>6</v>
      </c>
      <c r="E354" s="232"/>
      <c r="F354" s="233"/>
      <c r="G354" s="233"/>
      <c r="H354" s="233"/>
      <c r="I354" s="234"/>
      <c r="J354" s="72"/>
    </row>
    <row r="355" spans="1:10" x14ac:dyDescent="0.25">
      <c r="A355" s="228"/>
      <c r="B355" s="228"/>
      <c r="C355" s="235"/>
      <c r="D355" s="236"/>
      <c r="E355" s="236"/>
      <c r="F355" s="236"/>
      <c r="G355" s="236"/>
      <c r="H355" s="236"/>
      <c r="I355" s="237"/>
      <c r="J355" s="72"/>
    </row>
    <row r="356" spans="1:10" x14ac:dyDescent="0.25">
      <c r="A356" s="228"/>
      <c r="B356" s="228"/>
      <c r="C356" s="9" t="s">
        <v>8</v>
      </c>
      <c r="D356" s="238"/>
      <c r="E356" s="239"/>
      <c r="F356" s="239"/>
      <c r="G356" s="239"/>
      <c r="H356" s="239"/>
      <c r="I356" s="240"/>
      <c r="J356" s="72"/>
    </row>
    <row r="357" spans="1:10" ht="30" x14ac:dyDescent="0.25">
      <c r="A357" s="228"/>
      <c r="B357" s="228"/>
      <c r="C357" s="6" t="s">
        <v>9</v>
      </c>
      <c r="D357" s="222" t="s">
        <v>27</v>
      </c>
      <c r="E357" s="223"/>
      <c r="F357" s="223"/>
      <c r="G357" s="223"/>
      <c r="H357" s="224"/>
      <c r="I357" s="98" t="s">
        <v>483</v>
      </c>
      <c r="J357" s="72"/>
    </row>
    <row r="358" spans="1:10" s="21" customFormat="1" x14ac:dyDescent="0.25">
      <c r="A358" s="228"/>
      <c r="B358" s="228"/>
      <c r="C358" s="264"/>
      <c r="D358" s="265"/>
      <c r="E358" s="265"/>
      <c r="F358" s="265"/>
      <c r="G358" s="265"/>
      <c r="H358" s="265"/>
      <c r="I358" s="266"/>
      <c r="J358" s="72"/>
    </row>
    <row r="359" spans="1:10" ht="15" customHeight="1" x14ac:dyDescent="0.25">
      <c r="A359" s="228"/>
      <c r="B359" s="228"/>
      <c r="C359" s="241" t="s">
        <v>10</v>
      </c>
      <c r="D359" s="222" t="s">
        <v>458</v>
      </c>
      <c r="E359" s="223"/>
      <c r="F359" s="223"/>
      <c r="G359" s="223"/>
      <c r="H359" s="224"/>
      <c r="I359" s="193" t="s">
        <v>459</v>
      </c>
      <c r="J359" s="72"/>
    </row>
    <row r="360" spans="1:10" ht="15" customHeight="1" x14ac:dyDescent="0.25">
      <c r="A360" s="228"/>
      <c r="B360" s="228"/>
      <c r="C360" s="273"/>
      <c r="D360" s="222" t="s">
        <v>460</v>
      </c>
      <c r="E360" s="223"/>
      <c r="F360" s="223"/>
      <c r="G360" s="223"/>
      <c r="H360" s="224"/>
      <c r="I360" s="193"/>
      <c r="J360" s="72"/>
    </row>
    <row r="361" spans="1:10" ht="15" customHeight="1" x14ac:dyDescent="0.25">
      <c r="A361" s="228"/>
      <c r="B361" s="228"/>
      <c r="C361" s="273"/>
      <c r="D361" s="222" t="s">
        <v>461</v>
      </c>
      <c r="E361" s="223"/>
      <c r="F361" s="223"/>
      <c r="G361" s="223"/>
      <c r="H361" s="224"/>
      <c r="I361" s="193"/>
      <c r="J361" s="72"/>
    </row>
    <row r="362" spans="1:10" ht="15" customHeight="1" x14ac:dyDescent="0.25">
      <c r="A362" s="228"/>
      <c r="B362" s="228"/>
      <c r="C362" s="273"/>
      <c r="D362" s="222" t="s">
        <v>462</v>
      </c>
      <c r="E362" s="223"/>
      <c r="F362" s="223"/>
      <c r="G362" s="223"/>
      <c r="H362" s="224"/>
      <c r="I362" s="193"/>
      <c r="J362" s="72"/>
    </row>
    <row r="363" spans="1:10" ht="15" customHeight="1" x14ac:dyDescent="0.25">
      <c r="A363" s="228"/>
      <c r="B363" s="228"/>
      <c r="C363" s="273"/>
      <c r="D363" s="222" t="s">
        <v>463</v>
      </c>
      <c r="E363" s="223"/>
      <c r="F363" s="223"/>
      <c r="G363" s="223"/>
      <c r="H363" s="224"/>
      <c r="I363" s="193"/>
      <c r="J363" s="72"/>
    </row>
    <row r="364" spans="1:10" ht="15" customHeight="1" x14ac:dyDescent="0.25">
      <c r="A364" s="228"/>
      <c r="B364" s="228"/>
      <c r="C364" s="273"/>
      <c r="D364" s="222" t="s">
        <v>464</v>
      </c>
      <c r="E364" s="223"/>
      <c r="F364" s="223"/>
      <c r="G364" s="223"/>
      <c r="H364" s="224"/>
      <c r="I364" s="193"/>
      <c r="J364" s="72"/>
    </row>
    <row r="365" spans="1:10" ht="15" customHeight="1" x14ac:dyDescent="0.25">
      <c r="A365" s="228"/>
      <c r="B365" s="228"/>
      <c r="C365" s="242"/>
      <c r="D365" s="222" t="s">
        <v>465</v>
      </c>
      <c r="E365" s="223"/>
      <c r="F365" s="223"/>
      <c r="G365" s="223"/>
      <c r="H365" s="224"/>
      <c r="I365" s="193"/>
      <c r="J365" s="72"/>
    </row>
    <row r="366" spans="1:10" x14ac:dyDescent="0.25">
      <c r="A366" s="228"/>
      <c r="B366" s="228"/>
      <c r="C366" s="264"/>
      <c r="D366" s="265"/>
      <c r="E366" s="265"/>
      <c r="F366" s="265"/>
      <c r="G366" s="265"/>
      <c r="H366" s="265"/>
      <c r="I366" s="266"/>
      <c r="J366" s="72"/>
    </row>
    <row r="367" spans="1:10" ht="15" customHeight="1" x14ac:dyDescent="0.25">
      <c r="A367" s="228"/>
      <c r="B367" s="228"/>
      <c r="C367" s="241" t="s">
        <v>133</v>
      </c>
      <c r="D367" s="229" t="s">
        <v>466</v>
      </c>
      <c r="E367" s="229"/>
      <c r="F367" s="229"/>
      <c r="G367" s="229"/>
      <c r="H367" s="229"/>
      <c r="I367" s="229"/>
      <c r="J367" s="72"/>
    </row>
    <row r="368" spans="1:10" ht="15" customHeight="1" x14ac:dyDescent="0.25">
      <c r="A368" s="228"/>
      <c r="B368" s="228"/>
      <c r="C368" s="273"/>
      <c r="D368" s="229"/>
      <c r="E368" s="229"/>
      <c r="F368" s="229"/>
      <c r="G368" s="229"/>
      <c r="H368" s="229"/>
      <c r="I368" s="229"/>
      <c r="J368" s="72"/>
    </row>
    <row r="369" spans="1:10" ht="30" customHeight="1" x14ac:dyDescent="0.25">
      <c r="A369" s="228"/>
      <c r="B369" s="228"/>
      <c r="C369" s="273"/>
      <c r="D369" s="302" t="s">
        <v>467</v>
      </c>
      <c r="E369" s="302"/>
      <c r="F369" s="302" t="s">
        <v>468</v>
      </c>
      <c r="G369" s="302"/>
      <c r="H369" s="69" t="s">
        <v>469</v>
      </c>
      <c r="I369" s="181" t="s">
        <v>470</v>
      </c>
      <c r="J369" s="72"/>
    </row>
    <row r="370" spans="1:10" ht="15" customHeight="1" x14ac:dyDescent="0.25">
      <c r="A370" s="228"/>
      <c r="B370" s="228"/>
      <c r="C370" s="273"/>
      <c r="D370" s="303" t="s">
        <v>471</v>
      </c>
      <c r="E370" s="303"/>
      <c r="F370" s="303">
        <v>17</v>
      </c>
      <c r="G370" s="303"/>
      <c r="H370" s="70" t="s">
        <v>472</v>
      </c>
      <c r="I370" s="99" t="s">
        <v>473</v>
      </c>
      <c r="J370" s="72"/>
    </row>
    <row r="371" spans="1:10" ht="15" customHeight="1" x14ac:dyDescent="0.25">
      <c r="A371" s="228"/>
      <c r="B371" s="228"/>
      <c r="C371" s="273"/>
      <c r="D371" s="303" t="s">
        <v>474</v>
      </c>
      <c r="E371" s="303"/>
      <c r="F371" s="303">
        <v>18</v>
      </c>
      <c r="G371" s="303"/>
      <c r="H371" s="70" t="s">
        <v>475</v>
      </c>
      <c r="I371" s="99" t="s">
        <v>476</v>
      </c>
      <c r="J371" s="72"/>
    </row>
    <row r="372" spans="1:10" ht="15" customHeight="1" x14ac:dyDescent="0.25">
      <c r="A372" s="228"/>
      <c r="B372" s="228"/>
      <c r="C372" s="242"/>
      <c r="D372" s="303" t="s">
        <v>477</v>
      </c>
      <c r="E372" s="303"/>
      <c r="F372" s="303">
        <v>19</v>
      </c>
      <c r="G372" s="303"/>
      <c r="H372" s="70" t="s">
        <v>478</v>
      </c>
      <c r="I372" s="99" t="s">
        <v>479</v>
      </c>
      <c r="J372" s="72"/>
    </row>
    <row r="373" spans="1:10" x14ac:dyDescent="0.25">
      <c r="A373" s="228"/>
      <c r="B373" s="228"/>
      <c r="C373" s="264"/>
      <c r="D373" s="265"/>
      <c r="E373" s="265"/>
      <c r="F373" s="265"/>
      <c r="G373" s="265"/>
      <c r="H373" s="265"/>
      <c r="I373" s="266"/>
      <c r="J373" s="72"/>
    </row>
    <row r="374" spans="1:10" ht="15" customHeight="1" x14ac:dyDescent="0.25">
      <c r="A374" s="228"/>
      <c r="B374" s="228"/>
      <c r="C374" s="241" t="s">
        <v>11</v>
      </c>
      <c r="D374" s="221" t="s">
        <v>480</v>
      </c>
      <c r="E374" s="221"/>
      <c r="F374" s="221"/>
      <c r="G374" s="221"/>
      <c r="H374" s="221"/>
      <c r="I374" s="221"/>
      <c r="J374" s="72"/>
    </row>
    <row r="375" spans="1:10" ht="15" customHeight="1" x14ac:dyDescent="0.25">
      <c r="A375" s="228"/>
      <c r="B375" s="228"/>
      <c r="C375" s="273"/>
      <c r="D375" s="221"/>
      <c r="E375" s="221"/>
      <c r="F375" s="221"/>
      <c r="G375" s="221"/>
      <c r="H375" s="221"/>
      <c r="I375" s="221"/>
      <c r="J375" s="72"/>
    </row>
    <row r="376" spans="1:10" ht="15" customHeight="1" x14ac:dyDescent="0.25">
      <c r="A376" s="228"/>
      <c r="B376" s="228"/>
      <c r="C376" s="273"/>
      <c r="D376" s="221"/>
      <c r="E376" s="221"/>
      <c r="F376" s="221"/>
      <c r="G376" s="221"/>
      <c r="H376" s="221"/>
      <c r="I376" s="221"/>
      <c r="J376" s="72"/>
    </row>
    <row r="377" spans="1:10" ht="15" customHeight="1" x14ac:dyDescent="0.25">
      <c r="A377" s="228"/>
      <c r="B377" s="228"/>
      <c r="C377" s="242"/>
      <c r="D377" s="221"/>
      <c r="E377" s="221"/>
      <c r="F377" s="221"/>
      <c r="G377" s="221"/>
      <c r="H377" s="221"/>
      <c r="I377" s="221"/>
      <c r="J377" s="72"/>
    </row>
    <row r="378" spans="1:10" x14ac:dyDescent="0.25">
      <c r="A378" s="228"/>
      <c r="B378" s="228"/>
      <c r="C378" s="264"/>
      <c r="D378" s="265"/>
      <c r="E378" s="265"/>
      <c r="F378" s="265"/>
      <c r="G378" s="265"/>
      <c r="H378" s="265"/>
      <c r="I378" s="266"/>
      <c r="J378" s="72"/>
    </row>
    <row r="379" spans="1:10" x14ac:dyDescent="0.25">
      <c r="A379" s="228"/>
      <c r="B379" s="228"/>
      <c r="C379" s="24" t="s">
        <v>12</v>
      </c>
      <c r="D379" s="29" t="s">
        <v>13</v>
      </c>
      <c r="E379" s="238"/>
      <c r="F379" s="239"/>
      <c r="G379" s="239"/>
      <c r="H379" s="239"/>
      <c r="I379" s="240"/>
      <c r="J379" s="72"/>
    </row>
    <row r="380" spans="1:10" ht="15" customHeight="1" x14ac:dyDescent="0.25">
      <c r="A380" s="228"/>
      <c r="B380" s="228"/>
      <c r="C380" s="10" t="s">
        <v>14</v>
      </c>
      <c r="D380" s="11">
        <v>0.1</v>
      </c>
      <c r="E380" s="276" t="s">
        <v>481</v>
      </c>
      <c r="F380" s="277"/>
      <c r="G380" s="277"/>
      <c r="H380" s="277"/>
      <c r="I380" s="278"/>
      <c r="J380" s="72"/>
    </row>
    <row r="381" spans="1:10" ht="15" customHeight="1" x14ac:dyDescent="0.25">
      <c r="A381" s="228"/>
      <c r="B381" s="228"/>
      <c r="C381" s="10" t="s">
        <v>16</v>
      </c>
      <c r="D381" s="12">
        <v>24264</v>
      </c>
      <c r="E381" s="200" t="s">
        <v>482</v>
      </c>
      <c r="F381" s="201"/>
      <c r="G381" s="201"/>
      <c r="H381" s="201"/>
      <c r="I381" s="202"/>
      <c r="J381" s="72"/>
    </row>
    <row r="382" spans="1:10" ht="15" customHeight="1" x14ac:dyDescent="0.25">
      <c r="A382" s="228"/>
      <c r="B382" s="228"/>
      <c r="C382" s="6" t="s">
        <v>17</v>
      </c>
      <c r="D382" s="13">
        <v>87.6</v>
      </c>
      <c r="E382" s="203"/>
      <c r="F382" s="204"/>
      <c r="G382" s="204"/>
      <c r="H382" s="204"/>
      <c r="I382" s="205"/>
      <c r="J382" s="72"/>
    </row>
  </sheetData>
  <mergeCells count="393">
    <mergeCell ref="E159:E160"/>
    <mergeCell ref="F159:F160"/>
    <mergeCell ref="G159:G160"/>
    <mergeCell ref="H159:H160"/>
    <mergeCell ref="D147:H147"/>
    <mergeCell ref="D148:H148"/>
    <mergeCell ref="C145:C148"/>
    <mergeCell ref="C149:I149"/>
    <mergeCell ref="D150:I151"/>
    <mergeCell ref="C150:C151"/>
    <mergeCell ref="E153:I153"/>
    <mergeCell ref="D372:E372"/>
    <mergeCell ref="C130:C131"/>
    <mergeCell ref="D130:D131"/>
    <mergeCell ref="E130:E131"/>
    <mergeCell ref="F130:F131"/>
    <mergeCell ref="C132:C133"/>
    <mergeCell ref="C134:C135"/>
    <mergeCell ref="C136:C137"/>
    <mergeCell ref="D132:D133"/>
    <mergeCell ref="D134:D135"/>
    <mergeCell ref="D136:D137"/>
    <mergeCell ref="E132:E133"/>
    <mergeCell ref="E134:E135"/>
    <mergeCell ref="E136:E137"/>
    <mergeCell ref="F132:F133"/>
    <mergeCell ref="F134:F135"/>
    <mergeCell ref="D357:H357"/>
    <mergeCell ref="C358:I358"/>
    <mergeCell ref="C352:I352"/>
    <mergeCell ref="E354:I354"/>
    <mergeCell ref="C355:I355"/>
    <mergeCell ref="D356:I356"/>
    <mergeCell ref="H338:H339"/>
    <mergeCell ref="H132:H133"/>
    <mergeCell ref="E381:I382"/>
    <mergeCell ref="C378:I378"/>
    <mergeCell ref="C373:I373"/>
    <mergeCell ref="C359:C365"/>
    <mergeCell ref="C367:C372"/>
    <mergeCell ref="C374:C377"/>
    <mergeCell ref="E379:I379"/>
    <mergeCell ref="E380:I380"/>
    <mergeCell ref="F369:G369"/>
    <mergeCell ref="F370:G370"/>
    <mergeCell ref="F371:G371"/>
    <mergeCell ref="F372:G372"/>
    <mergeCell ref="D369:E369"/>
    <mergeCell ref="D370:E370"/>
    <mergeCell ref="D371:E371"/>
    <mergeCell ref="D363:H363"/>
    <mergeCell ref="D364:H364"/>
    <mergeCell ref="D365:H365"/>
    <mergeCell ref="C366:I366"/>
    <mergeCell ref="D359:H359"/>
    <mergeCell ref="D360:H360"/>
    <mergeCell ref="D361:H361"/>
    <mergeCell ref="D362:H362"/>
    <mergeCell ref="D374:I377"/>
    <mergeCell ref="G338:G339"/>
    <mergeCell ref="F338:F339"/>
    <mergeCell ref="E338:E339"/>
    <mergeCell ref="D338:D339"/>
    <mergeCell ref="F342:F344"/>
    <mergeCell ref="G342:G344"/>
    <mergeCell ref="H342:H344"/>
    <mergeCell ref="D340:D341"/>
    <mergeCell ref="E340:E341"/>
    <mergeCell ref="F340:F341"/>
    <mergeCell ref="G340:G341"/>
    <mergeCell ref="H340:H341"/>
    <mergeCell ref="B338:B382"/>
    <mergeCell ref="I338:I341"/>
    <mergeCell ref="I342:I344"/>
    <mergeCell ref="I345:I351"/>
    <mergeCell ref="C350:C351"/>
    <mergeCell ref="D350:D351"/>
    <mergeCell ref="E350:E351"/>
    <mergeCell ref="F350:F351"/>
    <mergeCell ref="G350:G351"/>
    <mergeCell ref="H350:H351"/>
    <mergeCell ref="D367:I368"/>
    <mergeCell ref="F353:I353"/>
    <mergeCell ref="C342:C344"/>
    <mergeCell ref="C340:C341"/>
    <mergeCell ref="C338:C339"/>
    <mergeCell ref="D342:D344"/>
    <mergeCell ref="E342:E344"/>
    <mergeCell ref="H347:H349"/>
    <mergeCell ref="C345:C346"/>
    <mergeCell ref="D345:D346"/>
    <mergeCell ref="E345:E346"/>
    <mergeCell ref="G345:G346"/>
    <mergeCell ref="H345:H346"/>
    <mergeCell ref="F345:F346"/>
    <mergeCell ref="A336:I336"/>
    <mergeCell ref="I359:I365"/>
    <mergeCell ref="C347:C349"/>
    <mergeCell ref="D347:D349"/>
    <mergeCell ref="E347:E349"/>
    <mergeCell ref="F347:F349"/>
    <mergeCell ref="G347:G349"/>
    <mergeCell ref="D312:H312"/>
    <mergeCell ref="D313:H313"/>
    <mergeCell ref="D314:H314"/>
    <mergeCell ref="D315:H315"/>
    <mergeCell ref="C316:I316"/>
    <mergeCell ref="C311:C315"/>
    <mergeCell ref="C331:I331"/>
    <mergeCell ref="E332:I332"/>
    <mergeCell ref="E333:I333"/>
    <mergeCell ref="E334:I335"/>
    <mergeCell ref="A302:A335"/>
    <mergeCell ref="B302:B335"/>
    <mergeCell ref="I302:I303"/>
    <mergeCell ref="C304:I304"/>
    <mergeCell ref="E306:I306"/>
    <mergeCell ref="F305:I305"/>
    <mergeCell ref="A338:A382"/>
    <mergeCell ref="C307:I307"/>
    <mergeCell ref="D308:I308"/>
    <mergeCell ref="C310:I310"/>
    <mergeCell ref="D309:H309"/>
    <mergeCell ref="D311:H311"/>
    <mergeCell ref="D317:I324"/>
    <mergeCell ref="D326:I330"/>
    <mergeCell ref="C325:I325"/>
    <mergeCell ref="C317:C324"/>
    <mergeCell ref="C326:C330"/>
    <mergeCell ref="I311:I315"/>
    <mergeCell ref="E298:I299"/>
    <mergeCell ref="C283:C294"/>
    <mergeCell ref="D283:I285"/>
    <mergeCell ref="D286:I290"/>
    <mergeCell ref="D291:I294"/>
    <mergeCell ref="I279:I281"/>
    <mergeCell ref="A253:A299"/>
    <mergeCell ref="B253:B299"/>
    <mergeCell ref="I253:I271"/>
    <mergeCell ref="C272:I272"/>
    <mergeCell ref="E274:I274"/>
    <mergeCell ref="C275:I275"/>
    <mergeCell ref="D276:I276"/>
    <mergeCell ref="D277:H277"/>
    <mergeCell ref="F273:I273"/>
    <mergeCell ref="D279:H279"/>
    <mergeCell ref="D280:H280"/>
    <mergeCell ref="C278:I278"/>
    <mergeCell ref="D281:H281"/>
    <mergeCell ref="C282:I282"/>
    <mergeCell ref="C279:C281"/>
    <mergeCell ref="C295:I295"/>
    <mergeCell ref="E296:I296"/>
    <mergeCell ref="E297:I297"/>
    <mergeCell ref="A225:A250"/>
    <mergeCell ref="B225:B250"/>
    <mergeCell ref="C238:I238"/>
    <mergeCell ref="D237:H237"/>
    <mergeCell ref="C239:C241"/>
    <mergeCell ref="C243:C245"/>
    <mergeCell ref="D239:H239"/>
    <mergeCell ref="D240:H240"/>
    <mergeCell ref="D241:H241"/>
    <mergeCell ref="C242:I242"/>
    <mergeCell ref="C246:I246"/>
    <mergeCell ref="E247:I247"/>
    <mergeCell ref="E248:I248"/>
    <mergeCell ref="E249:I250"/>
    <mergeCell ref="C232:I232"/>
    <mergeCell ref="E234:I234"/>
    <mergeCell ref="C235:I235"/>
    <mergeCell ref="D236:I236"/>
    <mergeCell ref="E228:E229"/>
    <mergeCell ref="E230:E231"/>
    <mergeCell ref="F228:F229"/>
    <mergeCell ref="C201:I201"/>
    <mergeCell ref="C207:I207"/>
    <mergeCell ref="E225:E227"/>
    <mergeCell ref="D243:I245"/>
    <mergeCell ref="A251:I251"/>
    <mergeCell ref="A223:I223"/>
    <mergeCell ref="I239:I241"/>
    <mergeCell ref="I225:I226"/>
    <mergeCell ref="C230:C231"/>
    <mergeCell ref="C228:C229"/>
    <mergeCell ref="D228:D229"/>
    <mergeCell ref="D230:D231"/>
    <mergeCell ref="I227:I228"/>
    <mergeCell ref="F230:F231"/>
    <mergeCell ref="G228:G229"/>
    <mergeCell ref="G230:G231"/>
    <mergeCell ref="H228:H229"/>
    <mergeCell ref="I229:I231"/>
    <mergeCell ref="H230:H231"/>
    <mergeCell ref="G225:G227"/>
    <mergeCell ref="H225:H227"/>
    <mergeCell ref="F225:F227"/>
    <mergeCell ref="D225:D227"/>
    <mergeCell ref="C225:C227"/>
    <mergeCell ref="A183:I183"/>
    <mergeCell ref="D202:G202"/>
    <mergeCell ref="H202:I206"/>
    <mergeCell ref="D203:G203"/>
    <mergeCell ref="D204:G204"/>
    <mergeCell ref="D205:G205"/>
    <mergeCell ref="D206:G206"/>
    <mergeCell ref="A185:A222"/>
    <mergeCell ref="B185:B222"/>
    <mergeCell ref="C196:C200"/>
    <mergeCell ref="C208:C217"/>
    <mergeCell ref="C202:C206"/>
    <mergeCell ref="C218:I218"/>
    <mergeCell ref="E219:I219"/>
    <mergeCell ref="E220:I220"/>
    <mergeCell ref="E221:I222"/>
    <mergeCell ref="E193:I193"/>
    <mergeCell ref="C194:I194"/>
    <mergeCell ref="D195:I195"/>
    <mergeCell ref="D208:I217"/>
    <mergeCell ref="I185:I187"/>
    <mergeCell ref="I188:I189"/>
    <mergeCell ref="F196:I200"/>
    <mergeCell ref="D196:E200"/>
    <mergeCell ref="B159:B182"/>
    <mergeCell ref="C163:I163"/>
    <mergeCell ref="C178:I178"/>
    <mergeCell ref="E179:I179"/>
    <mergeCell ref="E180:I180"/>
    <mergeCell ref="C166:I166"/>
    <mergeCell ref="E165:I165"/>
    <mergeCell ref="G168:H168"/>
    <mergeCell ref="G170:H170"/>
    <mergeCell ref="I170:I174"/>
    <mergeCell ref="C170:C174"/>
    <mergeCell ref="C176:C177"/>
    <mergeCell ref="D167:F167"/>
    <mergeCell ref="G167:I167"/>
    <mergeCell ref="C169:I169"/>
    <mergeCell ref="G171:H171"/>
    <mergeCell ref="G172:H172"/>
    <mergeCell ref="G173:H173"/>
    <mergeCell ref="G174:H174"/>
    <mergeCell ref="D174:F174"/>
    <mergeCell ref="E181:I182"/>
    <mergeCell ref="D176:I177"/>
    <mergeCell ref="C159:C160"/>
    <mergeCell ref="D159:D160"/>
    <mergeCell ref="D168:F168"/>
    <mergeCell ref="D170:F170"/>
    <mergeCell ref="D171:F171"/>
    <mergeCell ref="D172:F172"/>
    <mergeCell ref="D173:F173"/>
    <mergeCell ref="A157:I157"/>
    <mergeCell ref="A69:A96"/>
    <mergeCell ref="I69:I70"/>
    <mergeCell ref="E75:I75"/>
    <mergeCell ref="C76:I76"/>
    <mergeCell ref="D77:I77"/>
    <mergeCell ref="D78:H78"/>
    <mergeCell ref="C79:I79"/>
    <mergeCell ref="D80:H80"/>
    <mergeCell ref="D81:H81"/>
    <mergeCell ref="D82:H82"/>
    <mergeCell ref="D83:H83"/>
    <mergeCell ref="D84:H84"/>
    <mergeCell ref="C85:I85"/>
    <mergeCell ref="C86:C91"/>
    <mergeCell ref="C152:I152"/>
    <mergeCell ref="E154:I154"/>
    <mergeCell ref="E155:I156"/>
    <mergeCell ref="A159:A182"/>
    <mergeCell ref="C73:I73"/>
    <mergeCell ref="G130:G131"/>
    <mergeCell ref="H130:H131"/>
    <mergeCell ref="F136:F137"/>
    <mergeCell ref="G136:G137"/>
    <mergeCell ref="G134:G135"/>
    <mergeCell ref="G132:G133"/>
    <mergeCell ref="A128:I128"/>
    <mergeCell ref="A130:A156"/>
    <mergeCell ref="B130:B156"/>
    <mergeCell ref="C138:I138"/>
    <mergeCell ref="E140:I140"/>
    <mergeCell ref="C141:I141"/>
    <mergeCell ref="C144:I144"/>
    <mergeCell ref="D142:I142"/>
    <mergeCell ref="D143:H143"/>
    <mergeCell ref="D145:H145"/>
    <mergeCell ref="I145:I148"/>
    <mergeCell ref="D146:H146"/>
    <mergeCell ref="H134:H135"/>
    <mergeCell ref="H136:H137"/>
    <mergeCell ref="I130:I137"/>
    <mergeCell ref="D58:I61"/>
    <mergeCell ref="C58:C61"/>
    <mergeCell ref="A67:I67"/>
    <mergeCell ref="A45:A66"/>
    <mergeCell ref="C118:I118"/>
    <mergeCell ref="D119:I122"/>
    <mergeCell ref="D19:H19"/>
    <mergeCell ref="D20:H20"/>
    <mergeCell ref="E63:I63"/>
    <mergeCell ref="E64:I64"/>
    <mergeCell ref="D21:H21"/>
    <mergeCell ref="C22:I22"/>
    <mergeCell ref="D23:I24"/>
    <mergeCell ref="E39:I39"/>
    <mergeCell ref="E40:I40"/>
    <mergeCell ref="C23:C24"/>
    <mergeCell ref="C26:C27"/>
    <mergeCell ref="C16:C21"/>
    <mergeCell ref="D16:H16"/>
    <mergeCell ref="D17:H17"/>
    <mergeCell ref="D18:H18"/>
    <mergeCell ref="C92:I92"/>
    <mergeCell ref="E93:I93"/>
    <mergeCell ref="E94:I94"/>
    <mergeCell ref="I80:I84"/>
    <mergeCell ref="A43:I43"/>
    <mergeCell ref="E125:I125"/>
    <mergeCell ref="I16:I21"/>
    <mergeCell ref="D29:I29"/>
    <mergeCell ref="A4:A42"/>
    <mergeCell ref="B4:B42"/>
    <mergeCell ref="C11:I11"/>
    <mergeCell ref="D31:I31"/>
    <mergeCell ref="D33:I37"/>
    <mergeCell ref="C110:C112"/>
    <mergeCell ref="C113:I113"/>
    <mergeCell ref="D114:I117"/>
    <mergeCell ref="C114:C117"/>
    <mergeCell ref="F49:I49"/>
    <mergeCell ref="E50:I50"/>
    <mergeCell ref="C62:I62"/>
    <mergeCell ref="B69:B96"/>
    <mergeCell ref="E95:I96"/>
    <mergeCell ref="E41:I42"/>
    <mergeCell ref="E65:I66"/>
    <mergeCell ref="D86:I91"/>
    <mergeCell ref="C51:I51"/>
    <mergeCell ref="C48:I48"/>
    <mergeCell ref="I99:I100"/>
    <mergeCell ref="A99:A127"/>
    <mergeCell ref="B99:B127"/>
    <mergeCell ref="I101:I102"/>
    <mergeCell ref="C103:I103"/>
    <mergeCell ref="F104:I104"/>
    <mergeCell ref="E105:I105"/>
    <mergeCell ref="C106:I106"/>
    <mergeCell ref="C109:I109"/>
    <mergeCell ref="D107:I107"/>
    <mergeCell ref="D108:H108"/>
    <mergeCell ref="D110:H110"/>
    <mergeCell ref="D111:H111"/>
    <mergeCell ref="D112:H112"/>
    <mergeCell ref="I110:I112"/>
    <mergeCell ref="C53:C56"/>
    <mergeCell ref="D53:H53"/>
    <mergeCell ref="D54:H54"/>
    <mergeCell ref="D55:H55"/>
    <mergeCell ref="D56:H56"/>
    <mergeCell ref="C57:I57"/>
    <mergeCell ref="I53:I56"/>
    <mergeCell ref="D52:I52"/>
    <mergeCell ref="A1:I2"/>
    <mergeCell ref="I4:I10"/>
    <mergeCell ref="C33:C37"/>
    <mergeCell ref="C38:I38"/>
    <mergeCell ref="I45:I47"/>
    <mergeCell ref="C175:I175"/>
    <mergeCell ref="A300:I300"/>
    <mergeCell ref="F12:I12"/>
    <mergeCell ref="F74:I74"/>
    <mergeCell ref="F139:I139"/>
    <mergeCell ref="F164:I164"/>
    <mergeCell ref="F191:I191"/>
    <mergeCell ref="C191:C192"/>
    <mergeCell ref="F192:I192"/>
    <mergeCell ref="C190:I190"/>
    <mergeCell ref="F233:I233"/>
    <mergeCell ref="E126:I127"/>
    <mergeCell ref="E13:I13"/>
    <mergeCell ref="C14:I14"/>
    <mergeCell ref="D15:I15"/>
    <mergeCell ref="D26:I27"/>
    <mergeCell ref="C25:I25"/>
    <mergeCell ref="C28:I28"/>
    <mergeCell ref="C30:I30"/>
    <mergeCell ref="C32:I32"/>
    <mergeCell ref="C119:C122"/>
    <mergeCell ref="C123:I123"/>
    <mergeCell ref="E124:I124"/>
    <mergeCell ref="B45:B66"/>
  </mergeCells>
  <hyperlinks>
    <hyperlink ref="E65" r:id="rId1"/>
    <hyperlink ref="E126" r:id="rId2"/>
    <hyperlink ref="E155" r:id="rId3"/>
    <hyperlink ref="E155:I156" r:id="rId4" display="http://www.city-data.com/county/Kandiyohi_County-MN.html "/>
    <hyperlink ref="E95:I96" r:id="rId5" display="http://www.city-data.com/county/Chippewa_County-MN.html "/>
    <hyperlink ref="E181" r:id="rId6"/>
    <hyperlink ref="E221" r:id="rId7"/>
    <hyperlink ref="E249:H249" r:id="rId8" display="Source: http://www.city-data.com/county/Koochiching_County-MN.html "/>
    <hyperlink ref="E249" r:id="rId9" display="http://www.city-data.com/county/Koochiching_County-MN.html "/>
    <hyperlink ref="E249:I250" r:id="rId10" display="http://www.city-data.com/county/Pope_County-MN.html "/>
    <hyperlink ref="E298" r:id="rId11"/>
    <hyperlink ref="E334" r:id="rId12"/>
    <hyperlink ref="E381" r:id="rId13"/>
    <hyperlink ref="E41" r:id="rId14"/>
  </hyperlinks>
  <pageMargins left="0.45" right="0.45" top="0.5" bottom="0.5" header="0" footer="0"/>
  <pageSetup scale="70" fitToHeight="0" orientation="landscape" r:id="rId15"/>
  <rowBreaks count="10" manualBreakCount="10">
    <brk id="43" max="16383" man="1"/>
    <brk id="67" max="16383" man="1"/>
    <brk id="43" max="16383" man="1"/>
    <brk id="97" max="16383" man="1"/>
    <brk id="128" max="16383" man="1"/>
    <brk id="157" max="16383" man="1"/>
    <brk id="183" max="16383" man="1"/>
    <brk id="223" max="16383" man="1"/>
    <brk id="251" max="16383" man="1"/>
    <brk id="3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5"/>
  <sheetViews>
    <sheetView zoomScaleNormal="100" workbookViewId="0">
      <selection activeCell="A3" sqref="A3"/>
    </sheetView>
  </sheetViews>
  <sheetFormatPr defaultRowHeight="15" x14ac:dyDescent="0.25"/>
  <cols>
    <col min="1" max="1" width="18.28515625" style="75" customWidth="1"/>
    <col min="2" max="2" width="6.42578125" style="75" bestFit="1" customWidth="1"/>
    <col min="3" max="3" width="33.5703125" style="43" customWidth="1"/>
    <col min="4" max="4" width="17.5703125" style="44" customWidth="1"/>
    <col min="5" max="6" width="19.5703125" style="43" customWidth="1"/>
    <col min="7" max="7" width="15.28515625" style="43" customWidth="1"/>
    <col min="8" max="8" width="17.85546875" style="43" customWidth="1"/>
    <col min="9" max="9" width="37.140625" style="44" customWidth="1"/>
  </cols>
  <sheetData>
    <row r="1" spans="1:9" x14ac:dyDescent="0.25">
      <c r="A1" s="226" t="s">
        <v>20</v>
      </c>
      <c r="B1" s="226"/>
      <c r="C1" s="226"/>
      <c r="D1" s="226"/>
      <c r="E1" s="226"/>
      <c r="F1" s="226"/>
      <c r="G1" s="226"/>
      <c r="H1" s="226"/>
      <c r="I1" s="226"/>
    </row>
    <row r="2" spans="1:9" x14ac:dyDescent="0.25">
      <c r="A2" s="226"/>
      <c r="B2" s="226"/>
      <c r="C2" s="226"/>
      <c r="D2" s="226"/>
      <c r="E2" s="226"/>
      <c r="F2" s="226"/>
      <c r="G2" s="226"/>
      <c r="H2" s="226"/>
      <c r="I2" s="226"/>
    </row>
    <row r="3" spans="1:9" s="21" customFormat="1" ht="45" x14ac:dyDescent="0.25">
      <c r="A3" s="27" t="s">
        <v>0</v>
      </c>
      <c r="B3" s="24" t="s">
        <v>1</v>
      </c>
      <c r="C3" s="24" t="s">
        <v>21</v>
      </c>
      <c r="D3" s="4" t="s">
        <v>2</v>
      </c>
      <c r="E3" s="4" t="s">
        <v>23</v>
      </c>
      <c r="F3" s="4" t="s">
        <v>24</v>
      </c>
      <c r="G3" s="5" t="s">
        <v>22</v>
      </c>
      <c r="H3" s="5" t="s">
        <v>46</v>
      </c>
      <c r="I3" s="103" t="s">
        <v>290</v>
      </c>
    </row>
    <row r="4" spans="1:9" x14ac:dyDescent="0.25">
      <c r="A4" s="228" t="s">
        <v>281</v>
      </c>
      <c r="B4" s="228">
        <v>3</v>
      </c>
      <c r="C4" s="6" t="s">
        <v>26</v>
      </c>
      <c r="D4" s="25" t="s">
        <v>7</v>
      </c>
      <c r="E4" s="29" t="s">
        <v>282</v>
      </c>
      <c r="F4" s="29"/>
      <c r="G4" s="7">
        <v>30</v>
      </c>
      <c r="H4" s="36"/>
      <c r="I4" s="101" t="s">
        <v>284</v>
      </c>
    </row>
    <row r="5" spans="1:9" ht="15.6" customHeight="1" x14ac:dyDescent="0.25">
      <c r="A5" s="228"/>
      <c r="B5" s="228"/>
      <c r="C5" s="6" t="s">
        <v>39</v>
      </c>
      <c r="D5" s="25" t="s">
        <v>7</v>
      </c>
      <c r="E5" s="29" t="s">
        <v>56</v>
      </c>
      <c r="F5" s="29"/>
      <c r="G5" s="7">
        <v>24.25</v>
      </c>
      <c r="H5" s="8" t="s">
        <v>182</v>
      </c>
      <c r="I5" s="101" t="s">
        <v>288</v>
      </c>
    </row>
    <row r="6" spans="1:9" ht="15" customHeight="1" x14ac:dyDescent="0.25">
      <c r="A6" s="228"/>
      <c r="B6" s="228"/>
      <c r="C6" s="6" t="s">
        <v>39</v>
      </c>
      <c r="D6" s="25" t="s">
        <v>7</v>
      </c>
      <c r="E6" s="29" t="s">
        <v>126</v>
      </c>
      <c r="F6" s="29"/>
      <c r="G6" s="7">
        <v>24</v>
      </c>
      <c r="H6" s="8" t="s">
        <v>182</v>
      </c>
      <c r="I6" s="244" t="s">
        <v>285</v>
      </c>
    </row>
    <row r="7" spans="1:9" ht="15" customHeight="1" x14ac:dyDescent="0.25">
      <c r="A7" s="228"/>
      <c r="B7" s="228"/>
      <c r="C7" s="6" t="s">
        <v>39</v>
      </c>
      <c r="D7" s="25" t="s">
        <v>7</v>
      </c>
      <c r="E7" s="29" t="s">
        <v>42</v>
      </c>
      <c r="F7" s="29"/>
      <c r="G7" s="7">
        <v>19.989999999999998</v>
      </c>
      <c r="H7" s="8" t="s">
        <v>283</v>
      </c>
      <c r="I7" s="244"/>
    </row>
    <row r="8" spans="1:9" x14ac:dyDescent="0.25">
      <c r="A8" s="228"/>
      <c r="B8" s="228"/>
      <c r="C8" s="6" t="s">
        <v>269</v>
      </c>
      <c r="D8" s="26" t="s">
        <v>84</v>
      </c>
      <c r="E8" s="31" t="s">
        <v>127</v>
      </c>
      <c r="F8" s="6"/>
      <c r="G8" s="31">
        <v>23.75</v>
      </c>
      <c r="H8" s="6" t="s">
        <v>182</v>
      </c>
      <c r="I8" s="244"/>
    </row>
    <row r="9" spans="1:9" x14ac:dyDescent="0.25">
      <c r="A9" s="228"/>
      <c r="B9" s="228"/>
      <c r="C9" s="6"/>
      <c r="D9" s="19"/>
      <c r="E9" s="31"/>
      <c r="F9" s="301"/>
      <c r="G9" s="301"/>
      <c r="H9" s="301"/>
      <c r="I9" s="301"/>
    </row>
    <row r="10" spans="1:9" s="127" customFormat="1" ht="15.6" customHeight="1" x14ac:dyDescent="0.25">
      <c r="A10" s="228"/>
      <c r="B10" s="228"/>
      <c r="C10" s="76" t="s">
        <v>4</v>
      </c>
      <c r="D10" s="62">
        <v>75</v>
      </c>
      <c r="E10" s="51" t="s">
        <v>18</v>
      </c>
      <c r="F10" s="186"/>
      <c r="G10" s="187"/>
      <c r="H10" s="187"/>
      <c r="I10" s="188"/>
    </row>
    <row r="11" spans="1:9" x14ac:dyDescent="0.25">
      <c r="A11" s="228"/>
      <c r="B11" s="228"/>
      <c r="C11" s="38" t="s">
        <v>5</v>
      </c>
      <c r="D11" s="93" t="s">
        <v>6</v>
      </c>
      <c r="E11" s="307"/>
      <c r="F11" s="307"/>
      <c r="G11" s="307"/>
      <c r="H11" s="307"/>
      <c r="I11" s="307"/>
    </row>
    <row r="12" spans="1:9" x14ac:dyDescent="0.25">
      <c r="A12" s="228"/>
      <c r="B12" s="228"/>
      <c r="C12" s="314"/>
      <c r="D12" s="315"/>
      <c r="E12" s="315"/>
      <c r="F12" s="315"/>
      <c r="G12" s="315"/>
      <c r="H12" s="315"/>
      <c r="I12" s="316"/>
    </row>
    <row r="13" spans="1:9" x14ac:dyDescent="0.25">
      <c r="A13" s="228"/>
      <c r="B13" s="228"/>
      <c r="C13" s="6" t="s">
        <v>8</v>
      </c>
      <c r="D13" s="238"/>
      <c r="E13" s="239"/>
      <c r="F13" s="239"/>
      <c r="G13" s="239"/>
      <c r="H13" s="239"/>
      <c r="I13" s="240"/>
    </row>
    <row r="14" spans="1:9" ht="15" customHeight="1" x14ac:dyDescent="0.25">
      <c r="A14" s="228"/>
      <c r="B14" s="228"/>
      <c r="C14" s="6" t="s">
        <v>9</v>
      </c>
      <c r="D14" s="244" t="s">
        <v>66</v>
      </c>
      <c r="E14" s="244"/>
      <c r="F14" s="244"/>
      <c r="G14" s="244"/>
      <c r="H14" s="244"/>
      <c r="I14" s="101" t="s">
        <v>69</v>
      </c>
    </row>
    <row r="15" spans="1:9" s="21" customFormat="1" ht="15" customHeight="1" x14ac:dyDescent="0.25">
      <c r="A15" s="228"/>
      <c r="B15" s="228"/>
      <c r="C15" s="264"/>
      <c r="D15" s="265"/>
      <c r="E15" s="265"/>
      <c r="F15" s="265"/>
      <c r="G15" s="265"/>
      <c r="H15" s="265"/>
      <c r="I15" s="266"/>
    </row>
    <row r="16" spans="1:9" x14ac:dyDescent="0.25">
      <c r="A16" s="228"/>
      <c r="B16" s="228"/>
      <c r="C16" s="191" t="s">
        <v>10</v>
      </c>
      <c r="D16" s="192" t="s">
        <v>86</v>
      </c>
      <c r="E16" s="192"/>
      <c r="F16" s="192"/>
      <c r="G16" s="192"/>
      <c r="H16" s="192"/>
      <c r="I16" s="193" t="s">
        <v>286</v>
      </c>
    </row>
    <row r="17" spans="1:9" x14ac:dyDescent="0.25">
      <c r="A17" s="228"/>
      <c r="B17" s="228"/>
      <c r="C17" s="191"/>
      <c r="D17" s="192" t="s">
        <v>87</v>
      </c>
      <c r="E17" s="192"/>
      <c r="F17" s="192"/>
      <c r="G17" s="192"/>
      <c r="H17" s="192"/>
      <c r="I17" s="193"/>
    </row>
    <row r="18" spans="1:9" s="21" customFormat="1" x14ac:dyDescent="0.25">
      <c r="A18" s="228"/>
      <c r="B18" s="228"/>
      <c r="C18" s="191"/>
      <c r="D18" s="192" t="s">
        <v>88</v>
      </c>
      <c r="E18" s="192"/>
      <c r="F18" s="192"/>
      <c r="G18" s="192"/>
      <c r="H18" s="192"/>
      <c r="I18" s="193"/>
    </row>
    <row r="19" spans="1:9" s="21" customFormat="1" x14ac:dyDescent="0.25">
      <c r="A19" s="228"/>
      <c r="B19" s="228"/>
      <c r="C19" s="191"/>
      <c r="D19" s="192" t="s">
        <v>71</v>
      </c>
      <c r="E19" s="192"/>
      <c r="F19" s="192"/>
      <c r="G19" s="192"/>
      <c r="H19" s="192"/>
      <c r="I19" s="193"/>
    </row>
    <row r="20" spans="1:9" s="21" customFormat="1" ht="15.6" customHeight="1" x14ac:dyDescent="0.25">
      <c r="A20" s="228"/>
      <c r="B20" s="228"/>
      <c r="C20" s="264"/>
      <c r="D20" s="265"/>
      <c r="E20" s="265"/>
      <c r="F20" s="265"/>
      <c r="G20" s="265"/>
      <c r="H20" s="265"/>
      <c r="I20" s="266"/>
    </row>
    <row r="21" spans="1:9" ht="15" customHeight="1" x14ac:dyDescent="0.25">
      <c r="A21" s="228"/>
      <c r="B21" s="228"/>
      <c r="C21" s="241" t="s">
        <v>11</v>
      </c>
      <c r="D21" s="192" t="s">
        <v>110</v>
      </c>
      <c r="E21" s="192"/>
      <c r="F21" s="192"/>
      <c r="G21" s="192"/>
      <c r="H21" s="192"/>
      <c r="I21" s="192"/>
    </row>
    <row r="22" spans="1:9" s="21" customFormat="1" ht="15" customHeight="1" x14ac:dyDescent="0.25">
      <c r="A22" s="228"/>
      <c r="B22" s="228"/>
      <c r="C22" s="273"/>
      <c r="D22" s="192"/>
      <c r="E22" s="192"/>
      <c r="F22" s="192"/>
      <c r="G22" s="192"/>
      <c r="H22" s="192"/>
      <c r="I22" s="192"/>
    </row>
    <row r="23" spans="1:9" ht="15" customHeight="1" x14ac:dyDescent="0.25">
      <c r="A23" s="228"/>
      <c r="B23" s="228"/>
      <c r="C23" s="273"/>
      <c r="D23" s="192"/>
      <c r="E23" s="192"/>
      <c r="F23" s="192"/>
      <c r="G23" s="192"/>
      <c r="H23" s="192"/>
      <c r="I23" s="192"/>
    </row>
    <row r="24" spans="1:9" ht="15" customHeight="1" x14ac:dyDescent="0.25">
      <c r="A24" s="228"/>
      <c r="B24" s="228"/>
      <c r="C24" s="273"/>
      <c r="D24" s="192"/>
      <c r="E24" s="192"/>
      <c r="F24" s="192"/>
      <c r="G24" s="192"/>
      <c r="H24" s="192"/>
      <c r="I24" s="192"/>
    </row>
    <row r="25" spans="1:9" ht="15" customHeight="1" x14ac:dyDescent="0.25">
      <c r="A25" s="228"/>
      <c r="B25" s="228"/>
      <c r="C25" s="242"/>
      <c r="D25" s="192"/>
      <c r="E25" s="192"/>
      <c r="F25" s="192"/>
      <c r="G25" s="192"/>
      <c r="H25" s="192"/>
      <c r="I25" s="192"/>
    </row>
    <row r="26" spans="1:9" x14ac:dyDescent="0.25">
      <c r="A26" s="228"/>
      <c r="B26" s="228"/>
      <c r="C26" s="317"/>
      <c r="D26" s="306"/>
      <c r="E26" s="306"/>
      <c r="F26" s="306"/>
      <c r="G26" s="306"/>
      <c r="H26" s="306"/>
      <c r="I26" s="318"/>
    </row>
    <row r="27" spans="1:9" x14ac:dyDescent="0.25">
      <c r="A27" s="228"/>
      <c r="B27" s="228"/>
      <c r="C27" s="39" t="s">
        <v>12</v>
      </c>
      <c r="D27" s="40" t="s">
        <v>13</v>
      </c>
      <c r="E27" s="317"/>
      <c r="F27" s="306"/>
      <c r="G27" s="306"/>
      <c r="H27" s="306"/>
      <c r="I27" s="318"/>
    </row>
    <row r="28" spans="1:9" x14ac:dyDescent="0.25">
      <c r="A28" s="228"/>
      <c r="B28" s="228"/>
      <c r="C28" s="39" t="s">
        <v>14</v>
      </c>
      <c r="D28" s="41">
        <v>0.2</v>
      </c>
      <c r="E28" s="286" t="s">
        <v>15</v>
      </c>
      <c r="F28" s="287"/>
      <c r="G28" s="287"/>
      <c r="H28" s="287"/>
      <c r="I28" s="288"/>
    </row>
    <row r="29" spans="1:9" x14ac:dyDescent="0.25">
      <c r="A29" s="228"/>
      <c r="B29" s="228"/>
      <c r="C29" s="39" t="s">
        <v>16</v>
      </c>
      <c r="D29" s="42">
        <v>15771</v>
      </c>
      <c r="E29" s="308" t="s">
        <v>289</v>
      </c>
      <c r="F29" s="309"/>
      <c r="G29" s="309"/>
      <c r="H29" s="309"/>
      <c r="I29" s="310"/>
    </row>
    <row r="30" spans="1:9" x14ac:dyDescent="0.25">
      <c r="A30" s="228"/>
      <c r="B30" s="228"/>
      <c r="C30" s="39" t="s">
        <v>17</v>
      </c>
      <c r="D30" s="40">
        <v>89.3</v>
      </c>
      <c r="E30" s="311"/>
      <c r="F30" s="312"/>
      <c r="G30" s="312"/>
      <c r="H30" s="312"/>
      <c r="I30" s="313"/>
    </row>
    <row r="31" spans="1:9" x14ac:dyDescent="0.25">
      <c r="A31" s="306"/>
      <c r="B31" s="306"/>
      <c r="C31" s="306"/>
      <c r="D31" s="306"/>
      <c r="E31" s="306"/>
      <c r="F31" s="306"/>
      <c r="G31" s="306"/>
      <c r="H31" s="306"/>
      <c r="I31" s="306"/>
    </row>
    <row r="32" spans="1:9" s="21" customFormat="1" ht="45" x14ac:dyDescent="0.25">
      <c r="A32" s="27" t="s">
        <v>0</v>
      </c>
      <c r="B32" s="24" t="s">
        <v>1</v>
      </c>
      <c r="C32" s="24" t="s">
        <v>21</v>
      </c>
      <c r="D32" s="4" t="s">
        <v>2</v>
      </c>
      <c r="E32" s="4" t="s">
        <v>23</v>
      </c>
      <c r="F32" s="4" t="s">
        <v>24</v>
      </c>
      <c r="G32" s="5" t="s">
        <v>22</v>
      </c>
      <c r="H32" s="5" t="s">
        <v>46</v>
      </c>
      <c r="I32" s="103" t="s">
        <v>290</v>
      </c>
    </row>
    <row r="33" spans="1:9" x14ac:dyDescent="0.25">
      <c r="A33" s="283" t="s">
        <v>484</v>
      </c>
      <c r="B33" s="283">
        <v>3</v>
      </c>
      <c r="C33" s="6" t="s">
        <v>48</v>
      </c>
      <c r="D33" s="29" t="s">
        <v>7</v>
      </c>
      <c r="E33" s="29" t="s">
        <v>485</v>
      </c>
      <c r="F33" s="29"/>
      <c r="G33" s="7">
        <v>39.15</v>
      </c>
      <c r="H33" s="8"/>
      <c r="I33" s="244" t="s">
        <v>486</v>
      </c>
    </row>
    <row r="34" spans="1:9" x14ac:dyDescent="0.25">
      <c r="A34" s="284"/>
      <c r="B34" s="284"/>
      <c r="C34" s="6" t="s">
        <v>162</v>
      </c>
      <c r="D34" s="29" t="s">
        <v>7</v>
      </c>
      <c r="E34" s="29" t="s">
        <v>56</v>
      </c>
      <c r="F34" s="29"/>
      <c r="G34" s="7">
        <v>25.67</v>
      </c>
      <c r="H34" s="8"/>
      <c r="I34" s="244"/>
    </row>
    <row r="35" spans="1:9" ht="30" x14ac:dyDescent="0.25">
      <c r="A35" s="284"/>
      <c r="B35" s="284"/>
      <c r="C35" s="6" t="s">
        <v>487</v>
      </c>
      <c r="D35" s="29" t="s">
        <v>7</v>
      </c>
      <c r="E35" s="29" t="s">
        <v>41</v>
      </c>
      <c r="F35" s="29"/>
      <c r="G35" s="7">
        <v>17.79</v>
      </c>
      <c r="H35" s="8"/>
      <c r="I35" s="244"/>
    </row>
    <row r="36" spans="1:9" x14ac:dyDescent="0.25">
      <c r="A36" s="284"/>
      <c r="B36" s="284"/>
      <c r="C36" s="6" t="s">
        <v>489</v>
      </c>
      <c r="D36" s="29" t="s">
        <v>7</v>
      </c>
      <c r="E36" s="29" t="s">
        <v>41</v>
      </c>
      <c r="F36" s="29"/>
      <c r="G36" s="7">
        <v>25.86</v>
      </c>
      <c r="H36" s="8"/>
      <c r="I36" s="244" t="s">
        <v>488</v>
      </c>
    </row>
    <row r="37" spans="1:9" x14ac:dyDescent="0.25">
      <c r="A37" s="284"/>
      <c r="B37" s="284"/>
      <c r="C37" s="6" t="s">
        <v>490</v>
      </c>
      <c r="D37" s="29" t="s">
        <v>7</v>
      </c>
      <c r="E37" s="29" t="s">
        <v>104</v>
      </c>
      <c r="F37" s="29"/>
      <c r="G37" s="7">
        <v>22.99</v>
      </c>
      <c r="H37" s="8"/>
      <c r="I37" s="244"/>
    </row>
    <row r="38" spans="1:9" x14ac:dyDescent="0.25">
      <c r="A38" s="284"/>
      <c r="B38" s="284"/>
      <c r="C38" s="6" t="s">
        <v>491</v>
      </c>
      <c r="D38" s="29" t="s">
        <v>7</v>
      </c>
      <c r="E38" s="29" t="s">
        <v>76</v>
      </c>
      <c r="F38" s="29"/>
      <c r="G38" s="7">
        <v>16.32</v>
      </c>
      <c r="H38" s="8"/>
      <c r="I38" s="244"/>
    </row>
    <row r="39" spans="1:9" x14ac:dyDescent="0.25">
      <c r="A39" s="284"/>
      <c r="B39" s="284"/>
      <c r="C39" s="235"/>
      <c r="D39" s="236"/>
      <c r="E39" s="236"/>
      <c r="F39" s="236"/>
      <c r="G39" s="236"/>
      <c r="H39" s="236"/>
      <c r="I39" s="237"/>
    </row>
    <row r="40" spans="1:9" ht="15.6" customHeight="1" x14ac:dyDescent="0.25">
      <c r="A40" s="284"/>
      <c r="B40" s="284"/>
      <c r="C40" s="6" t="s">
        <v>4</v>
      </c>
      <c r="D40" s="7">
        <v>65</v>
      </c>
      <c r="E40" s="51" t="s">
        <v>18</v>
      </c>
      <c r="F40" s="186"/>
      <c r="G40" s="187"/>
      <c r="H40" s="187"/>
      <c r="I40" s="188"/>
    </row>
    <row r="41" spans="1:9" x14ac:dyDescent="0.25">
      <c r="A41" s="284"/>
      <c r="B41" s="284"/>
      <c r="C41" s="6" t="s">
        <v>5</v>
      </c>
      <c r="D41" s="7" t="s">
        <v>6</v>
      </c>
      <c r="E41" s="232"/>
      <c r="F41" s="233"/>
      <c r="G41" s="233"/>
      <c r="H41" s="233"/>
      <c r="I41" s="234"/>
    </row>
    <row r="42" spans="1:9" x14ac:dyDescent="0.25">
      <c r="A42" s="284"/>
      <c r="B42" s="284"/>
      <c r="C42" s="235"/>
      <c r="D42" s="236"/>
      <c r="E42" s="236"/>
      <c r="F42" s="236"/>
      <c r="G42" s="236"/>
      <c r="H42" s="236"/>
      <c r="I42" s="237"/>
    </row>
    <row r="43" spans="1:9" x14ac:dyDescent="0.25">
      <c r="A43" s="284"/>
      <c r="B43" s="284"/>
      <c r="C43" s="9" t="s">
        <v>8</v>
      </c>
      <c r="D43" s="238"/>
      <c r="E43" s="239"/>
      <c r="F43" s="239"/>
      <c r="G43" s="239"/>
      <c r="H43" s="239"/>
      <c r="I43" s="240"/>
    </row>
    <row r="44" spans="1:9" ht="15" customHeight="1" x14ac:dyDescent="0.25">
      <c r="A44" s="284"/>
      <c r="B44" s="284"/>
      <c r="C44" s="6" t="s">
        <v>9</v>
      </c>
      <c r="D44" s="222" t="s">
        <v>66</v>
      </c>
      <c r="E44" s="223"/>
      <c r="F44" s="223"/>
      <c r="G44" s="223"/>
      <c r="H44" s="224"/>
      <c r="I44" s="98" t="s">
        <v>492</v>
      </c>
    </row>
    <row r="45" spans="1:9" s="21" customFormat="1" x14ac:dyDescent="0.25">
      <c r="A45" s="284"/>
      <c r="B45" s="284"/>
      <c r="C45" s="264"/>
      <c r="D45" s="265"/>
      <c r="E45" s="265"/>
      <c r="F45" s="265"/>
      <c r="G45" s="265"/>
      <c r="H45" s="265"/>
      <c r="I45" s="266"/>
    </row>
    <row r="46" spans="1:9" ht="15" customHeight="1" x14ac:dyDescent="0.25">
      <c r="A46" s="284"/>
      <c r="B46" s="284"/>
      <c r="C46" s="241" t="s">
        <v>10</v>
      </c>
      <c r="D46" s="222" t="s">
        <v>493</v>
      </c>
      <c r="E46" s="223"/>
      <c r="F46" s="223"/>
      <c r="G46" s="223"/>
      <c r="H46" s="224"/>
      <c r="I46" s="193" t="s">
        <v>274</v>
      </c>
    </row>
    <row r="47" spans="1:9" ht="15" customHeight="1" x14ac:dyDescent="0.25">
      <c r="A47" s="284"/>
      <c r="B47" s="284"/>
      <c r="C47" s="273"/>
      <c r="D47" s="222" t="s">
        <v>494</v>
      </c>
      <c r="E47" s="223"/>
      <c r="F47" s="223"/>
      <c r="G47" s="223"/>
      <c r="H47" s="224"/>
      <c r="I47" s="193"/>
    </row>
    <row r="48" spans="1:9" ht="15" customHeight="1" x14ac:dyDescent="0.25">
      <c r="A48" s="284"/>
      <c r="B48" s="284"/>
      <c r="C48" s="273"/>
      <c r="D48" s="222" t="s">
        <v>495</v>
      </c>
      <c r="E48" s="223"/>
      <c r="F48" s="223"/>
      <c r="G48" s="223"/>
      <c r="H48" s="224"/>
      <c r="I48" s="193"/>
    </row>
    <row r="49" spans="1:9" ht="15" customHeight="1" x14ac:dyDescent="0.25">
      <c r="A49" s="284"/>
      <c r="B49" s="284"/>
      <c r="C49" s="273"/>
      <c r="D49" s="222" t="s">
        <v>496</v>
      </c>
      <c r="E49" s="223"/>
      <c r="F49" s="223"/>
      <c r="G49" s="223"/>
      <c r="H49" s="224"/>
      <c r="I49" s="193"/>
    </row>
    <row r="50" spans="1:9" ht="15" customHeight="1" x14ac:dyDescent="0.25">
      <c r="A50" s="284"/>
      <c r="B50" s="284"/>
      <c r="C50" s="242"/>
      <c r="D50" s="222" t="s">
        <v>497</v>
      </c>
      <c r="E50" s="223"/>
      <c r="F50" s="223"/>
      <c r="G50" s="223"/>
      <c r="H50" s="224"/>
      <c r="I50" s="193"/>
    </row>
    <row r="51" spans="1:9" x14ac:dyDescent="0.25">
      <c r="A51" s="284"/>
      <c r="B51" s="284"/>
      <c r="C51" s="264"/>
      <c r="D51" s="265"/>
      <c r="E51" s="265"/>
      <c r="F51" s="265"/>
      <c r="G51" s="265"/>
      <c r="H51" s="265"/>
      <c r="I51" s="266"/>
    </row>
    <row r="52" spans="1:9" ht="15" customHeight="1" x14ac:dyDescent="0.25">
      <c r="A52" s="284"/>
      <c r="B52" s="284"/>
      <c r="C52" s="241" t="s">
        <v>11</v>
      </c>
      <c r="D52" s="221" t="s">
        <v>498</v>
      </c>
      <c r="E52" s="221"/>
      <c r="F52" s="221"/>
      <c r="G52" s="221"/>
      <c r="H52" s="221"/>
      <c r="I52" s="221"/>
    </row>
    <row r="53" spans="1:9" ht="15" customHeight="1" x14ac:dyDescent="0.25">
      <c r="A53" s="284"/>
      <c r="B53" s="284"/>
      <c r="C53" s="273"/>
      <c r="D53" s="221"/>
      <c r="E53" s="221"/>
      <c r="F53" s="221"/>
      <c r="G53" s="221"/>
      <c r="H53" s="221"/>
      <c r="I53" s="221"/>
    </row>
    <row r="54" spans="1:9" s="21" customFormat="1" ht="15" customHeight="1" x14ac:dyDescent="0.25">
      <c r="A54" s="284"/>
      <c r="B54" s="284"/>
      <c r="C54" s="273"/>
      <c r="D54" s="221"/>
      <c r="E54" s="221"/>
      <c r="F54" s="221"/>
      <c r="G54" s="221"/>
      <c r="H54" s="221"/>
      <c r="I54" s="221"/>
    </row>
    <row r="55" spans="1:9" s="21" customFormat="1" ht="15" customHeight="1" x14ac:dyDescent="0.25">
      <c r="A55" s="284"/>
      <c r="B55" s="284"/>
      <c r="C55" s="273"/>
      <c r="D55" s="221"/>
      <c r="E55" s="221"/>
      <c r="F55" s="221"/>
      <c r="G55" s="221"/>
      <c r="H55" s="221"/>
      <c r="I55" s="221"/>
    </row>
    <row r="56" spans="1:9" ht="15" customHeight="1" x14ac:dyDescent="0.25">
      <c r="A56" s="284"/>
      <c r="B56" s="284"/>
      <c r="C56" s="273"/>
      <c r="D56" s="221"/>
      <c r="E56" s="221"/>
      <c r="F56" s="221"/>
      <c r="G56" s="221"/>
      <c r="H56" s="221"/>
      <c r="I56" s="221"/>
    </row>
    <row r="57" spans="1:9" ht="15" customHeight="1" x14ac:dyDescent="0.25">
      <c r="A57" s="284"/>
      <c r="B57" s="284"/>
      <c r="C57" s="273"/>
      <c r="D57" s="221"/>
      <c r="E57" s="221"/>
      <c r="F57" s="221"/>
      <c r="G57" s="221"/>
      <c r="H57" s="221"/>
      <c r="I57" s="221"/>
    </row>
    <row r="58" spans="1:9" ht="15" customHeight="1" x14ac:dyDescent="0.25">
      <c r="A58" s="284"/>
      <c r="B58" s="284"/>
      <c r="C58" s="242"/>
      <c r="D58" s="221"/>
      <c r="E58" s="221"/>
      <c r="F58" s="221"/>
      <c r="G58" s="221"/>
      <c r="H58" s="221"/>
      <c r="I58" s="221"/>
    </row>
    <row r="59" spans="1:9" x14ac:dyDescent="0.25">
      <c r="A59" s="284"/>
      <c r="B59" s="284"/>
      <c r="C59" s="264"/>
      <c r="D59" s="265"/>
      <c r="E59" s="265"/>
      <c r="F59" s="265"/>
      <c r="G59" s="265"/>
      <c r="H59" s="265"/>
      <c r="I59" s="266"/>
    </row>
    <row r="60" spans="1:9" x14ac:dyDescent="0.25">
      <c r="A60" s="284"/>
      <c r="B60" s="284"/>
      <c r="C60" s="24" t="s">
        <v>12</v>
      </c>
      <c r="D60" s="29" t="s">
        <v>13</v>
      </c>
      <c r="E60" s="238"/>
      <c r="F60" s="239"/>
      <c r="G60" s="239"/>
      <c r="H60" s="239"/>
      <c r="I60" s="240"/>
    </row>
    <row r="61" spans="1:9" ht="15" customHeight="1" x14ac:dyDescent="0.25">
      <c r="A61" s="284"/>
      <c r="B61" s="284"/>
      <c r="C61" s="10" t="s">
        <v>14</v>
      </c>
      <c r="D61" s="11">
        <v>0.2</v>
      </c>
      <c r="E61" s="276" t="s">
        <v>15</v>
      </c>
      <c r="F61" s="277"/>
      <c r="G61" s="277"/>
      <c r="H61" s="277"/>
      <c r="I61" s="278"/>
    </row>
    <row r="62" spans="1:9" x14ac:dyDescent="0.25">
      <c r="A62" s="284"/>
      <c r="B62" s="284"/>
      <c r="C62" s="10" t="s">
        <v>16</v>
      </c>
      <c r="D62" s="12">
        <v>35571</v>
      </c>
      <c r="E62" s="308" t="s">
        <v>499</v>
      </c>
      <c r="F62" s="309"/>
      <c r="G62" s="309"/>
      <c r="H62" s="309"/>
      <c r="I62" s="310"/>
    </row>
    <row r="63" spans="1:9" ht="30" x14ac:dyDescent="0.25">
      <c r="A63" s="285"/>
      <c r="B63" s="285"/>
      <c r="C63" s="6" t="s">
        <v>17</v>
      </c>
      <c r="D63" s="13">
        <v>88.4</v>
      </c>
      <c r="E63" s="311"/>
      <c r="F63" s="312"/>
      <c r="G63" s="312"/>
      <c r="H63" s="312"/>
      <c r="I63" s="313"/>
    </row>
    <row r="64" spans="1:9" x14ac:dyDescent="0.25">
      <c r="A64" s="306"/>
      <c r="B64" s="306"/>
      <c r="C64" s="306"/>
      <c r="D64" s="306"/>
      <c r="E64" s="306"/>
      <c r="F64" s="306"/>
      <c r="G64" s="306"/>
      <c r="H64" s="306"/>
      <c r="I64" s="306"/>
    </row>
    <row r="65" spans="1:9" s="21" customFormat="1" ht="45" x14ac:dyDescent="0.25">
      <c r="A65" s="27" t="s">
        <v>0</v>
      </c>
      <c r="B65" s="24" t="s">
        <v>1</v>
      </c>
      <c r="C65" s="24" t="s">
        <v>21</v>
      </c>
      <c r="D65" s="4" t="s">
        <v>2</v>
      </c>
      <c r="E65" s="4" t="s">
        <v>23</v>
      </c>
      <c r="F65" s="4" t="s">
        <v>24</v>
      </c>
      <c r="G65" s="5" t="s">
        <v>22</v>
      </c>
      <c r="H65" s="5" t="s">
        <v>46</v>
      </c>
      <c r="I65" s="103" t="s">
        <v>290</v>
      </c>
    </row>
    <row r="66" spans="1:9" ht="15" customHeight="1" x14ac:dyDescent="0.25">
      <c r="A66" s="228" t="s">
        <v>500</v>
      </c>
      <c r="B66" s="228">
        <v>3</v>
      </c>
      <c r="C66" s="191" t="s">
        <v>26</v>
      </c>
      <c r="D66" s="269" t="s">
        <v>7</v>
      </c>
      <c r="E66" s="269" t="s">
        <v>331</v>
      </c>
      <c r="F66" s="269"/>
      <c r="G66" s="279">
        <v>25.61</v>
      </c>
      <c r="H66" s="280" t="s">
        <v>501</v>
      </c>
      <c r="I66" s="244" t="s">
        <v>513</v>
      </c>
    </row>
    <row r="67" spans="1:9" s="21" customFormat="1" ht="15" customHeight="1" x14ac:dyDescent="0.25">
      <c r="A67" s="228"/>
      <c r="B67" s="228"/>
      <c r="C67" s="191"/>
      <c r="D67" s="269"/>
      <c r="E67" s="269"/>
      <c r="F67" s="269"/>
      <c r="G67" s="279"/>
      <c r="H67" s="280"/>
      <c r="I67" s="244"/>
    </row>
    <row r="68" spans="1:9" ht="15" customHeight="1" x14ac:dyDescent="0.25">
      <c r="A68" s="228"/>
      <c r="B68" s="228"/>
      <c r="C68" s="191" t="s">
        <v>48</v>
      </c>
      <c r="D68" s="269" t="s">
        <v>84</v>
      </c>
      <c r="E68" s="269" t="s">
        <v>331</v>
      </c>
      <c r="F68" s="269"/>
      <c r="G68" s="279">
        <v>22.2</v>
      </c>
      <c r="H68" s="280" t="s">
        <v>502</v>
      </c>
      <c r="I68" s="244"/>
    </row>
    <row r="69" spans="1:9" s="21" customFormat="1" ht="15" customHeight="1" x14ac:dyDescent="0.25">
      <c r="A69" s="228"/>
      <c r="B69" s="228"/>
      <c r="C69" s="191"/>
      <c r="D69" s="269"/>
      <c r="E69" s="269"/>
      <c r="F69" s="269"/>
      <c r="G69" s="279"/>
      <c r="H69" s="280"/>
      <c r="I69" s="244"/>
    </row>
    <row r="70" spans="1:9" ht="15" customHeight="1" x14ac:dyDescent="0.25">
      <c r="A70" s="228"/>
      <c r="B70" s="228"/>
      <c r="C70" s="191" t="s">
        <v>162</v>
      </c>
      <c r="D70" s="269" t="s">
        <v>7</v>
      </c>
      <c r="E70" s="269" t="s">
        <v>41</v>
      </c>
      <c r="F70" s="269"/>
      <c r="G70" s="279">
        <v>21.42</v>
      </c>
      <c r="H70" s="280" t="s">
        <v>503</v>
      </c>
      <c r="I70" s="244" t="s">
        <v>504</v>
      </c>
    </row>
    <row r="71" spans="1:9" s="21" customFormat="1" ht="15" customHeight="1" x14ac:dyDescent="0.25">
      <c r="A71" s="228"/>
      <c r="B71" s="228"/>
      <c r="C71" s="191"/>
      <c r="D71" s="269"/>
      <c r="E71" s="269"/>
      <c r="F71" s="269"/>
      <c r="G71" s="279"/>
      <c r="H71" s="280"/>
      <c r="I71" s="244"/>
    </row>
    <row r="72" spans="1:9" ht="15" customHeight="1" x14ac:dyDescent="0.25">
      <c r="A72" s="228"/>
      <c r="B72" s="228"/>
      <c r="C72" s="191" t="s">
        <v>162</v>
      </c>
      <c r="D72" s="269" t="s">
        <v>7</v>
      </c>
      <c r="E72" s="269" t="s">
        <v>104</v>
      </c>
      <c r="F72" s="269"/>
      <c r="G72" s="279">
        <v>20.68</v>
      </c>
      <c r="H72" s="280" t="s">
        <v>503</v>
      </c>
      <c r="I72" s="244" t="s">
        <v>505</v>
      </c>
    </row>
    <row r="73" spans="1:9" ht="15" customHeight="1" x14ac:dyDescent="0.25">
      <c r="A73" s="228"/>
      <c r="B73" s="228"/>
      <c r="C73" s="191"/>
      <c r="D73" s="269"/>
      <c r="E73" s="269"/>
      <c r="F73" s="269"/>
      <c r="G73" s="279"/>
      <c r="H73" s="280"/>
      <c r="I73" s="244"/>
    </row>
    <row r="74" spans="1:9" x14ac:dyDescent="0.25">
      <c r="A74" s="228"/>
      <c r="B74" s="228"/>
      <c r="C74" s="235"/>
      <c r="D74" s="236"/>
      <c r="E74" s="236"/>
      <c r="F74" s="236"/>
      <c r="G74" s="236"/>
      <c r="H74" s="236"/>
      <c r="I74" s="237"/>
    </row>
    <row r="75" spans="1:9" ht="15.6" customHeight="1" x14ac:dyDescent="0.25">
      <c r="A75" s="228"/>
      <c r="B75" s="228"/>
      <c r="C75" s="6" t="s">
        <v>4</v>
      </c>
      <c r="D75" s="7">
        <v>75</v>
      </c>
      <c r="E75" s="51" t="s">
        <v>18</v>
      </c>
      <c r="F75" s="186"/>
      <c r="G75" s="187"/>
      <c r="H75" s="187"/>
      <c r="I75" s="188"/>
    </row>
    <row r="76" spans="1:9" x14ac:dyDescent="0.25">
      <c r="A76" s="228"/>
      <c r="B76" s="228"/>
      <c r="C76" s="6" t="s">
        <v>5</v>
      </c>
      <c r="D76" s="7" t="s">
        <v>6</v>
      </c>
      <c r="E76" s="232"/>
      <c r="F76" s="233"/>
      <c r="G76" s="233"/>
      <c r="H76" s="233"/>
      <c r="I76" s="234"/>
    </row>
    <row r="77" spans="1:9" x14ac:dyDescent="0.25">
      <c r="A77" s="228"/>
      <c r="B77" s="228"/>
      <c r="C77" s="235"/>
      <c r="D77" s="236"/>
      <c r="E77" s="236"/>
      <c r="F77" s="236"/>
      <c r="G77" s="236"/>
      <c r="H77" s="236"/>
      <c r="I77" s="237"/>
    </row>
    <row r="78" spans="1:9" x14ac:dyDescent="0.25">
      <c r="A78" s="228"/>
      <c r="B78" s="228"/>
      <c r="C78" s="9" t="s">
        <v>8</v>
      </c>
      <c r="D78" s="238"/>
      <c r="E78" s="239"/>
      <c r="F78" s="239"/>
      <c r="G78" s="239"/>
      <c r="H78" s="239"/>
      <c r="I78" s="240"/>
    </row>
    <row r="79" spans="1:9" ht="15" customHeight="1" x14ac:dyDescent="0.25">
      <c r="A79" s="228"/>
      <c r="B79" s="228"/>
      <c r="C79" s="241" t="s">
        <v>506</v>
      </c>
      <c r="D79" s="222" t="s">
        <v>507</v>
      </c>
      <c r="E79" s="223"/>
      <c r="F79" s="223"/>
      <c r="G79" s="223"/>
      <c r="H79" s="224"/>
      <c r="I79" s="193" t="s">
        <v>508</v>
      </c>
    </row>
    <row r="80" spans="1:9" ht="15" customHeight="1" x14ac:dyDescent="0.25">
      <c r="A80" s="228"/>
      <c r="B80" s="228"/>
      <c r="C80" s="273"/>
      <c r="D80" s="222" t="s">
        <v>509</v>
      </c>
      <c r="E80" s="223"/>
      <c r="F80" s="223"/>
      <c r="G80" s="223"/>
      <c r="H80" s="224"/>
      <c r="I80" s="193"/>
    </row>
    <row r="81" spans="1:9" ht="15" customHeight="1" x14ac:dyDescent="0.25">
      <c r="A81" s="228"/>
      <c r="B81" s="228"/>
      <c r="C81" s="273"/>
      <c r="D81" s="222" t="s">
        <v>510</v>
      </c>
      <c r="E81" s="223"/>
      <c r="F81" s="223"/>
      <c r="G81" s="223"/>
      <c r="H81" s="224"/>
      <c r="I81" s="193"/>
    </row>
    <row r="82" spans="1:9" ht="15" customHeight="1" x14ac:dyDescent="0.25">
      <c r="A82" s="228"/>
      <c r="B82" s="228"/>
      <c r="C82" s="242"/>
      <c r="D82" s="222" t="s">
        <v>511</v>
      </c>
      <c r="E82" s="223"/>
      <c r="F82" s="223"/>
      <c r="G82" s="223"/>
      <c r="H82" s="224"/>
      <c r="I82" s="193"/>
    </row>
    <row r="83" spans="1:9" x14ac:dyDescent="0.25">
      <c r="A83" s="228"/>
      <c r="B83" s="228"/>
      <c r="C83" s="264"/>
      <c r="D83" s="265"/>
      <c r="E83" s="265"/>
      <c r="F83" s="265"/>
      <c r="G83" s="265"/>
      <c r="H83" s="265"/>
      <c r="I83" s="266"/>
    </row>
    <row r="84" spans="1:9" ht="15" customHeight="1" x14ac:dyDescent="0.25">
      <c r="A84" s="228"/>
      <c r="B84" s="228"/>
      <c r="C84" s="241" t="s">
        <v>11</v>
      </c>
      <c r="D84" s="221" t="s">
        <v>512</v>
      </c>
      <c r="E84" s="221"/>
      <c r="F84" s="221"/>
      <c r="G84" s="221"/>
      <c r="H84" s="221"/>
      <c r="I84" s="221"/>
    </row>
    <row r="85" spans="1:9" ht="15" customHeight="1" x14ac:dyDescent="0.25">
      <c r="A85" s="228"/>
      <c r="B85" s="228"/>
      <c r="C85" s="273"/>
      <c r="D85" s="221"/>
      <c r="E85" s="221"/>
      <c r="F85" s="221"/>
      <c r="G85" s="221"/>
      <c r="H85" s="221"/>
      <c r="I85" s="221"/>
    </row>
    <row r="86" spans="1:9" ht="15" customHeight="1" x14ac:dyDescent="0.25">
      <c r="A86" s="228"/>
      <c r="B86" s="228"/>
      <c r="C86" s="273"/>
      <c r="D86" s="221"/>
      <c r="E86" s="221"/>
      <c r="F86" s="221"/>
      <c r="G86" s="221"/>
      <c r="H86" s="221"/>
      <c r="I86" s="221"/>
    </row>
    <row r="87" spans="1:9" ht="15" customHeight="1" x14ac:dyDescent="0.25">
      <c r="A87" s="228"/>
      <c r="B87" s="228"/>
      <c r="C87" s="273"/>
      <c r="D87" s="221"/>
      <c r="E87" s="221"/>
      <c r="F87" s="221"/>
      <c r="G87" s="221"/>
      <c r="H87" s="221"/>
      <c r="I87" s="221"/>
    </row>
    <row r="88" spans="1:9" ht="15" customHeight="1" x14ac:dyDescent="0.25">
      <c r="A88" s="228"/>
      <c r="B88" s="228"/>
      <c r="C88" s="242"/>
      <c r="D88" s="221"/>
      <c r="E88" s="221"/>
      <c r="F88" s="221"/>
      <c r="G88" s="221"/>
      <c r="H88" s="221"/>
      <c r="I88" s="221"/>
    </row>
    <row r="89" spans="1:9" x14ac:dyDescent="0.25">
      <c r="A89" s="228"/>
      <c r="B89" s="228"/>
      <c r="C89" s="264"/>
      <c r="D89" s="265"/>
      <c r="E89" s="265"/>
      <c r="F89" s="265"/>
      <c r="G89" s="265"/>
      <c r="H89" s="265"/>
      <c r="I89" s="266"/>
    </row>
    <row r="90" spans="1:9" x14ac:dyDescent="0.25">
      <c r="A90" s="228"/>
      <c r="B90" s="228"/>
      <c r="C90" s="24" t="s">
        <v>12</v>
      </c>
      <c r="D90" s="29" t="s">
        <v>94</v>
      </c>
      <c r="E90" s="238"/>
      <c r="F90" s="239"/>
      <c r="G90" s="239"/>
      <c r="H90" s="239"/>
      <c r="I90" s="240"/>
    </row>
    <row r="91" spans="1:9" ht="15" customHeight="1" x14ac:dyDescent="0.25">
      <c r="A91" s="228"/>
      <c r="B91" s="228"/>
      <c r="C91" s="10" t="s">
        <v>14</v>
      </c>
      <c r="D91" s="11">
        <v>0.2</v>
      </c>
      <c r="E91" s="276" t="s">
        <v>15</v>
      </c>
      <c r="F91" s="277"/>
      <c r="G91" s="277"/>
      <c r="H91" s="277"/>
      <c r="I91" s="278"/>
    </row>
    <row r="92" spans="1:9" ht="15" customHeight="1" x14ac:dyDescent="0.25">
      <c r="A92" s="228"/>
      <c r="B92" s="228"/>
      <c r="C92" s="10" t="s">
        <v>16</v>
      </c>
      <c r="D92" s="12">
        <v>5233</v>
      </c>
      <c r="E92" s="200" t="s">
        <v>514</v>
      </c>
      <c r="F92" s="201"/>
      <c r="G92" s="201"/>
      <c r="H92" s="201"/>
      <c r="I92" s="202"/>
    </row>
    <row r="93" spans="1:9" ht="15" customHeight="1" x14ac:dyDescent="0.25">
      <c r="A93" s="228"/>
      <c r="B93" s="228"/>
      <c r="C93" s="6" t="s">
        <v>17</v>
      </c>
      <c r="D93" s="13">
        <v>90.3</v>
      </c>
      <c r="E93" s="203"/>
      <c r="F93" s="204"/>
      <c r="G93" s="204"/>
      <c r="H93" s="204"/>
      <c r="I93" s="205"/>
    </row>
    <row r="94" spans="1:9" x14ac:dyDescent="0.25">
      <c r="A94" s="281"/>
      <c r="B94" s="281"/>
      <c r="C94" s="281"/>
      <c r="D94" s="281"/>
      <c r="E94" s="281"/>
      <c r="F94" s="281"/>
      <c r="G94" s="281"/>
      <c r="H94" s="281"/>
      <c r="I94" s="281"/>
    </row>
    <row r="95" spans="1:9" s="21" customFormat="1" ht="45" x14ac:dyDescent="0.25">
      <c r="A95" s="27" t="s">
        <v>0</v>
      </c>
      <c r="B95" s="24" t="s">
        <v>1</v>
      </c>
      <c r="C95" s="24" t="s">
        <v>21</v>
      </c>
      <c r="D95" s="4" t="s">
        <v>2</v>
      </c>
      <c r="E95" s="4" t="s">
        <v>23</v>
      </c>
      <c r="F95" s="4" t="s">
        <v>24</v>
      </c>
      <c r="G95" s="5" t="s">
        <v>22</v>
      </c>
      <c r="H95" s="5" t="s">
        <v>46</v>
      </c>
      <c r="I95" s="103" t="s">
        <v>290</v>
      </c>
    </row>
    <row r="96" spans="1:9" ht="30" x14ac:dyDescent="0.25">
      <c r="A96" s="283" t="s">
        <v>526</v>
      </c>
      <c r="B96" s="283">
        <v>3</v>
      </c>
      <c r="C96" s="6" t="s">
        <v>26</v>
      </c>
      <c r="D96" s="29" t="s">
        <v>7</v>
      </c>
      <c r="E96" s="29" t="s">
        <v>42</v>
      </c>
      <c r="F96" s="29">
        <v>18</v>
      </c>
      <c r="G96" s="7">
        <v>25.51</v>
      </c>
      <c r="H96" s="8" t="s">
        <v>515</v>
      </c>
      <c r="I96" s="259" t="s">
        <v>527</v>
      </c>
    </row>
    <row r="97" spans="1:9" ht="30" x14ac:dyDescent="0.25">
      <c r="A97" s="284"/>
      <c r="B97" s="284"/>
      <c r="C97" s="6" t="s">
        <v>162</v>
      </c>
      <c r="D97" s="29" t="s">
        <v>7</v>
      </c>
      <c r="E97" s="29" t="s">
        <v>41</v>
      </c>
      <c r="F97" s="29">
        <v>2</v>
      </c>
      <c r="G97" s="7">
        <v>21.89</v>
      </c>
      <c r="H97" s="8" t="s">
        <v>516</v>
      </c>
      <c r="I97" s="299"/>
    </row>
    <row r="98" spans="1:9" ht="30" x14ac:dyDescent="0.25">
      <c r="A98" s="284"/>
      <c r="B98" s="284"/>
      <c r="C98" s="6" t="s">
        <v>528</v>
      </c>
      <c r="D98" s="29" t="s">
        <v>7</v>
      </c>
      <c r="E98" s="29" t="s">
        <v>102</v>
      </c>
      <c r="F98" s="29" t="s">
        <v>102</v>
      </c>
      <c r="G98" s="7">
        <v>17.63</v>
      </c>
      <c r="H98" s="8" t="s">
        <v>517</v>
      </c>
      <c r="I98" s="260"/>
    </row>
    <row r="99" spans="1:9" x14ac:dyDescent="0.25">
      <c r="A99" s="284"/>
      <c r="B99" s="284"/>
      <c r="C99" s="186"/>
      <c r="D99" s="187"/>
      <c r="E99" s="187"/>
      <c r="F99" s="187"/>
      <c r="G99" s="187"/>
      <c r="H99" s="187"/>
      <c r="I99" s="188"/>
    </row>
    <row r="100" spans="1:9" ht="15.6" customHeight="1" x14ac:dyDescent="0.25">
      <c r="A100" s="284"/>
      <c r="B100" s="284"/>
      <c r="C100" s="6" t="s">
        <v>4</v>
      </c>
      <c r="D100" s="7">
        <v>60</v>
      </c>
      <c r="E100" s="51" t="s">
        <v>18</v>
      </c>
      <c r="F100" s="186"/>
      <c r="G100" s="187"/>
      <c r="H100" s="187"/>
      <c r="I100" s="188"/>
    </row>
    <row r="101" spans="1:9" x14ac:dyDescent="0.25">
      <c r="A101" s="284"/>
      <c r="B101" s="284"/>
      <c r="C101" s="6" t="s">
        <v>5</v>
      </c>
      <c r="D101" s="7" t="s">
        <v>6</v>
      </c>
      <c r="E101" s="232"/>
      <c r="F101" s="233"/>
      <c r="G101" s="233"/>
      <c r="H101" s="233"/>
      <c r="I101" s="234"/>
    </row>
    <row r="102" spans="1:9" x14ac:dyDescent="0.25">
      <c r="A102" s="284"/>
      <c r="B102" s="284"/>
      <c r="C102" s="235"/>
      <c r="D102" s="236"/>
      <c r="E102" s="236"/>
      <c r="F102" s="236"/>
      <c r="G102" s="236"/>
      <c r="H102" s="236"/>
      <c r="I102" s="237"/>
    </row>
    <row r="103" spans="1:9" x14ac:dyDescent="0.25">
      <c r="A103" s="284"/>
      <c r="B103" s="284"/>
      <c r="C103" s="9" t="s">
        <v>8</v>
      </c>
      <c r="D103" s="238"/>
      <c r="E103" s="239"/>
      <c r="F103" s="239"/>
      <c r="G103" s="239"/>
      <c r="H103" s="239"/>
      <c r="I103" s="240"/>
    </row>
    <row r="104" spans="1:9" ht="15" customHeight="1" x14ac:dyDescent="0.25">
      <c r="A104" s="284"/>
      <c r="B104" s="284"/>
      <c r="C104" s="6" t="s">
        <v>9</v>
      </c>
      <c r="D104" s="222" t="s">
        <v>66</v>
      </c>
      <c r="E104" s="223"/>
      <c r="F104" s="223"/>
      <c r="G104" s="223"/>
      <c r="H104" s="224"/>
      <c r="I104" s="98" t="s">
        <v>336</v>
      </c>
    </row>
    <row r="105" spans="1:9" s="21" customFormat="1" ht="15" customHeight="1" x14ac:dyDescent="0.25">
      <c r="A105" s="284"/>
      <c r="B105" s="284"/>
      <c r="C105" s="264"/>
      <c r="D105" s="265"/>
      <c r="E105" s="265"/>
      <c r="F105" s="265"/>
      <c r="G105" s="265"/>
      <c r="H105" s="265"/>
      <c r="I105" s="266"/>
    </row>
    <row r="106" spans="1:9" ht="15" customHeight="1" x14ac:dyDescent="0.25">
      <c r="A106" s="284"/>
      <c r="B106" s="284"/>
      <c r="C106" s="241" t="s">
        <v>10</v>
      </c>
      <c r="D106" s="222" t="s">
        <v>68</v>
      </c>
      <c r="E106" s="223"/>
      <c r="F106" s="223"/>
      <c r="G106" s="223"/>
      <c r="H106" s="224"/>
      <c r="I106" s="193" t="s">
        <v>518</v>
      </c>
    </row>
    <row r="107" spans="1:9" ht="15" customHeight="1" x14ac:dyDescent="0.25">
      <c r="A107" s="284"/>
      <c r="B107" s="284"/>
      <c r="C107" s="273"/>
      <c r="D107" s="222" t="s">
        <v>519</v>
      </c>
      <c r="E107" s="223"/>
      <c r="F107" s="223"/>
      <c r="G107" s="223"/>
      <c r="H107" s="224"/>
      <c r="I107" s="193"/>
    </row>
    <row r="108" spans="1:9" ht="15" customHeight="1" x14ac:dyDescent="0.25">
      <c r="A108" s="284"/>
      <c r="B108" s="284"/>
      <c r="C108" s="273"/>
      <c r="D108" s="222" t="s">
        <v>520</v>
      </c>
      <c r="E108" s="223"/>
      <c r="F108" s="223"/>
      <c r="G108" s="223"/>
      <c r="H108" s="224"/>
      <c r="I108" s="193"/>
    </row>
    <row r="109" spans="1:9" ht="15" customHeight="1" x14ac:dyDescent="0.25">
      <c r="A109" s="284"/>
      <c r="B109" s="284"/>
      <c r="C109" s="273"/>
      <c r="D109" s="222" t="s">
        <v>521</v>
      </c>
      <c r="E109" s="223"/>
      <c r="F109" s="223"/>
      <c r="G109" s="223"/>
      <c r="H109" s="224"/>
      <c r="I109" s="193"/>
    </row>
    <row r="110" spans="1:9" ht="15" customHeight="1" x14ac:dyDescent="0.25">
      <c r="A110" s="284"/>
      <c r="B110" s="284"/>
      <c r="C110" s="273"/>
      <c r="D110" s="222" t="s">
        <v>522</v>
      </c>
      <c r="E110" s="223"/>
      <c r="F110" s="223"/>
      <c r="G110" s="223"/>
      <c r="H110" s="224"/>
      <c r="I110" s="193"/>
    </row>
    <row r="111" spans="1:9" ht="15" customHeight="1" x14ac:dyDescent="0.25">
      <c r="A111" s="284"/>
      <c r="B111" s="284"/>
      <c r="C111" s="242"/>
      <c r="D111" s="222" t="s">
        <v>523</v>
      </c>
      <c r="E111" s="223"/>
      <c r="F111" s="223"/>
      <c r="G111" s="223"/>
      <c r="H111" s="224"/>
      <c r="I111" s="193"/>
    </row>
    <row r="112" spans="1:9" x14ac:dyDescent="0.25">
      <c r="A112" s="284"/>
      <c r="B112" s="284"/>
      <c r="C112" s="264"/>
      <c r="D112" s="265"/>
      <c r="E112" s="265"/>
      <c r="F112" s="265"/>
      <c r="G112" s="265"/>
      <c r="H112" s="265"/>
      <c r="I112" s="266"/>
    </row>
    <row r="113" spans="1:9" ht="15" customHeight="1" x14ac:dyDescent="0.25">
      <c r="A113" s="284"/>
      <c r="B113" s="284"/>
      <c r="C113" s="241" t="s">
        <v>11</v>
      </c>
      <c r="D113" s="221" t="s">
        <v>524</v>
      </c>
      <c r="E113" s="221"/>
      <c r="F113" s="221"/>
      <c r="G113" s="221"/>
      <c r="H113" s="221"/>
      <c r="I113" s="221"/>
    </row>
    <row r="114" spans="1:9" ht="15" customHeight="1" x14ac:dyDescent="0.25">
      <c r="A114" s="284"/>
      <c r="B114" s="284"/>
      <c r="C114" s="273"/>
      <c r="D114" s="221"/>
      <c r="E114" s="221"/>
      <c r="F114" s="221"/>
      <c r="G114" s="221"/>
      <c r="H114" s="221"/>
      <c r="I114" s="221"/>
    </row>
    <row r="115" spans="1:9" ht="15" customHeight="1" x14ac:dyDescent="0.25">
      <c r="A115" s="284"/>
      <c r="B115" s="284"/>
      <c r="C115" s="273"/>
      <c r="D115" s="221"/>
      <c r="E115" s="221"/>
      <c r="F115" s="221"/>
      <c r="G115" s="221"/>
      <c r="H115" s="221"/>
      <c r="I115" s="221"/>
    </row>
    <row r="116" spans="1:9" ht="15" customHeight="1" x14ac:dyDescent="0.25">
      <c r="A116" s="284"/>
      <c r="B116" s="284"/>
      <c r="C116" s="242"/>
      <c r="D116" s="221"/>
      <c r="E116" s="221"/>
      <c r="F116" s="221"/>
      <c r="G116" s="221"/>
      <c r="H116" s="221"/>
      <c r="I116" s="221"/>
    </row>
    <row r="117" spans="1:9" x14ac:dyDescent="0.25">
      <c r="A117" s="284"/>
      <c r="B117" s="284"/>
      <c r="C117" s="264"/>
      <c r="D117" s="265"/>
      <c r="E117" s="265"/>
      <c r="F117" s="265"/>
      <c r="G117" s="265"/>
      <c r="H117" s="265"/>
      <c r="I117" s="266"/>
    </row>
    <row r="118" spans="1:9" x14ac:dyDescent="0.25">
      <c r="A118" s="284"/>
      <c r="B118" s="284"/>
      <c r="C118" s="24" t="s">
        <v>12</v>
      </c>
      <c r="D118" s="29" t="s">
        <v>525</v>
      </c>
      <c r="E118" s="238"/>
      <c r="F118" s="239"/>
      <c r="G118" s="239"/>
      <c r="H118" s="239"/>
      <c r="I118" s="240"/>
    </row>
    <row r="119" spans="1:9" ht="15" customHeight="1" x14ac:dyDescent="0.25">
      <c r="A119" s="284"/>
      <c r="B119" s="284"/>
      <c r="C119" s="10" t="s">
        <v>14</v>
      </c>
      <c r="D119" s="11">
        <v>0.32</v>
      </c>
      <c r="E119" s="276" t="s">
        <v>15</v>
      </c>
      <c r="F119" s="277"/>
      <c r="G119" s="277"/>
      <c r="H119" s="277"/>
      <c r="I119" s="278"/>
    </row>
    <row r="120" spans="1:9" ht="15" customHeight="1" x14ac:dyDescent="0.25">
      <c r="A120" s="284"/>
      <c r="B120" s="284"/>
      <c r="C120" s="10" t="s">
        <v>16</v>
      </c>
      <c r="D120" s="12">
        <v>13208</v>
      </c>
      <c r="E120" s="200" t="s">
        <v>529</v>
      </c>
      <c r="F120" s="201"/>
      <c r="G120" s="201"/>
      <c r="H120" s="201"/>
      <c r="I120" s="202"/>
    </row>
    <row r="121" spans="1:9" ht="15" customHeight="1" x14ac:dyDescent="0.25">
      <c r="A121" s="285"/>
      <c r="B121" s="285"/>
      <c r="C121" s="6" t="s">
        <v>17</v>
      </c>
      <c r="D121" s="13">
        <v>87.2</v>
      </c>
      <c r="E121" s="203"/>
      <c r="F121" s="204"/>
      <c r="G121" s="204"/>
      <c r="H121" s="204"/>
      <c r="I121" s="205"/>
    </row>
    <row r="122" spans="1:9" x14ac:dyDescent="0.25">
      <c r="A122" s="281"/>
      <c r="B122" s="281"/>
      <c r="C122" s="281"/>
      <c r="D122" s="281"/>
      <c r="E122" s="281"/>
      <c r="F122" s="281"/>
      <c r="G122" s="281"/>
      <c r="H122" s="281"/>
      <c r="I122" s="281"/>
    </row>
    <row r="123" spans="1:9" s="21" customFormat="1" ht="45" x14ac:dyDescent="0.25">
      <c r="A123" s="27" t="s">
        <v>0</v>
      </c>
      <c r="B123" s="24" t="s">
        <v>1</v>
      </c>
      <c r="C123" s="24" t="s">
        <v>21</v>
      </c>
      <c r="D123" s="4" t="s">
        <v>2</v>
      </c>
      <c r="E123" s="4" t="s">
        <v>23</v>
      </c>
      <c r="F123" s="4" t="s">
        <v>24</v>
      </c>
      <c r="G123" s="5" t="s">
        <v>22</v>
      </c>
      <c r="H123" s="5" t="s">
        <v>46</v>
      </c>
      <c r="I123" s="103" t="s">
        <v>290</v>
      </c>
    </row>
    <row r="124" spans="1:9" x14ac:dyDescent="0.25">
      <c r="A124" s="228" t="s">
        <v>530</v>
      </c>
      <c r="B124" s="228">
        <v>3</v>
      </c>
      <c r="C124" s="6" t="s">
        <v>26</v>
      </c>
      <c r="D124" s="29" t="s">
        <v>7</v>
      </c>
      <c r="E124" s="29" t="s">
        <v>531</v>
      </c>
      <c r="F124" s="29"/>
      <c r="G124" s="7">
        <v>27.04</v>
      </c>
      <c r="H124" s="8" t="s">
        <v>532</v>
      </c>
      <c r="I124" s="101" t="s">
        <v>556</v>
      </c>
    </row>
    <row r="125" spans="1:9" ht="30" x14ac:dyDescent="0.25">
      <c r="A125" s="228"/>
      <c r="B125" s="228"/>
      <c r="C125" s="6" t="s">
        <v>447</v>
      </c>
      <c r="D125" s="29" t="s">
        <v>7</v>
      </c>
      <c r="E125" s="29" t="s">
        <v>270</v>
      </c>
      <c r="F125" s="29" t="s">
        <v>423</v>
      </c>
      <c r="G125" s="7">
        <v>27.66</v>
      </c>
      <c r="H125" s="8" t="s">
        <v>533</v>
      </c>
      <c r="I125" s="101" t="s">
        <v>541</v>
      </c>
    </row>
    <row r="126" spans="1:9" ht="30" x14ac:dyDescent="0.25">
      <c r="A126" s="228"/>
      <c r="B126" s="228"/>
      <c r="C126" s="6" t="s">
        <v>257</v>
      </c>
      <c r="D126" s="29" t="s">
        <v>84</v>
      </c>
      <c r="E126" s="29" t="s">
        <v>270</v>
      </c>
      <c r="F126" s="29"/>
      <c r="G126" s="7">
        <v>20.6</v>
      </c>
      <c r="H126" s="8" t="s">
        <v>535</v>
      </c>
      <c r="I126" s="244" t="s">
        <v>534</v>
      </c>
    </row>
    <row r="127" spans="1:9" ht="30" x14ac:dyDescent="0.25">
      <c r="A127" s="228"/>
      <c r="B127" s="228"/>
      <c r="C127" s="6" t="s">
        <v>536</v>
      </c>
      <c r="D127" s="29" t="s">
        <v>7</v>
      </c>
      <c r="E127" s="29" t="s">
        <v>537</v>
      </c>
      <c r="F127" s="29"/>
      <c r="G127" s="7">
        <v>21</v>
      </c>
      <c r="H127" s="8" t="s">
        <v>538</v>
      </c>
      <c r="I127" s="244"/>
    </row>
    <row r="128" spans="1:9" ht="30" x14ac:dyDescent="0.25">
      <c r="A128" s="228"/>
      <c r="B128" s="228"/>
      <c r="C128" s="6" t="s">
        <v>162</v>
      </c>
      <c r="D128" s="29" t="s">
        <v>7</v>
      </c>
      <c r="E128" s="29" t="s">
        <v>539</v>
      </c>
      <c r="F128" s="29" t="s">
        <v>540</v>
      </c>
      <c r="G128" s="7">
        <v>24</v>
      </c>
      <c r="H128" s="79">
        <v>24</v>
      </c>
      <c r="I128" s="244"/>
    </row>
    <row r="129" spans="1:9" ht="30" x14ac:dyDescent="0.25">
      <c r="A129" s="228"/>
      <c r="B129" s="228"/>
      <c r="C129" s="6" t="s">
        <v>447</v>
      </c>
      <c r="D129" s="29" t="s">
        <v>84</v>
      </c>
      <c r="E129" s="29" t="s">
        <v>273</v>
      </c>
      <c r="F129" s="29" t="s">
        <v>542</v>
      </c>
      <c r="G129" s="7">
        <v>23</v>
      </c>
      <c r="H129" s="79">
        <v>23</v>
      </c>
      <c r="I129" s="244"/>
    </row>
    <row r="130" spans="1:9" x14ac:dyDescent="0.25">
      <c r="A130" s="228"/>
      <c r="B130" s="228"/>
      <c r="C130" s="6" t="s">
        <v>543</v>
      </c>
      <c r="D130" s="29" t="s">
        <v>84</v>
      </c>
      <c r="E130" s="29" t="s">
        <v>118</v>
      </c>
      <c r="F130" s="29"/>
      <c r="G130" s="7">
        <v>16</v>
      </c>
      <c r="H130" s="79">
        <v>16</v>
      </c>
      <c r="I130" s="244"/>
    </row>
    <row r="131" spans="1:9" x14ac:dyDescent="0.25">
      <c r="A131" s="228"/>
      <c r="B131" s="228"/>
      <c r="C131" s="6" t="s">
        <v>544</v>
      </c>
      <c r="D131" s="29" t="s">
        <v>7</v>
      </c>
      <c r="E131" s="29" t="s">
        <v>545</v>
      </c>
      <c r="F131" s="29"/>
      <c r="G131" s="7">
        <v>19</v>
      </c>
      <c r="H131" s="8"/>
      <c r="I131" s="244"/>
    </row>
    <row r="132" spans="1:9" ht="30" x14ac:dyDescent="0.25">
      <c r="A132" s="228"/>
      <c r="B132" s="228"/>
      <c r="C132" s="6" t="s">
        <v>546</v>
      </c>
      <c r="D132" s="29" t="s">
        <v>84</v>
      </c>
      <c r="E132" s="29" t="s">
        <v>547</v>
      </c>
      <c r="F132" s="29"/>
      <c r="G132" s="7">
        <v>15</v>
      </c>
      <c r="H132" s="79">
        <v>15</v>
      </c>
      <c r="I132" s="101" t="s">
        <v>548</v>
      </c>
    </row>
    <row r="133" spans="1:9" x14ac:dyDescent="0.25">
      <c r="A133" s="228"/>
      <c r="B133" s="228"/>
      <c r="C133" s="235"/>
      <c r="D133" s="236"/>
      <c r="E133" s="236"/>
      <c r="F133" s="236"/>
      <c r="G133" s="236"/>
      <c r="H133" s="236"/>
      <c r="I133" s="237"/>
    </row>
    <row r="134" spans="1:9" ht="15.6" customHeight="1" x14ac:dyDescent="0.25">
      <c r="A134" s="228"/>
      <c r="B134" s="228"/>
      <c r="C134" s="6" t="s">
        <v>4</v>
      </c>
      <c r="D134" s="7">
        <v>75</v>
      </c>
      <c r="E134" s="51" t="s">
        <v>18</v>
      </c>
      <c r="F134" s="186"/>
      <c r="G134" s="187"/>
      <c r="H134" s="187"/>
      <c r="I134" s="188"/>
    </row>
    <row r="135" spans="1:9" x14ac:dyDescent="0.25">
      <c r="A135" s="228"/>
      <c r="B135" s="228"/>
      <c r="C135" s="6" t="s">
        <v>5</v>
      </c>
      <c r="D135" s="7" t="s">
        <v>6</v>
      </c>
      <c r="E135" s="232"/>
      <c r="F135" s="233"/>
      <c r="G135" s="233"/>
      <c r="H135" s="233"/>
      <c r="I135" s="234"/>
    </row>
    <row r="136" spans="1:9" x14ac:dyDescent="0.25">
      <c r="A136" s="228"/>
      <c r="B136" s="228"/>
      <c r="C136" s="235"/>
      <c r="D136" s="236"/>
      <c r="E136" s="236"/>
      <c r="F136" s="236"/>
      <c r="G136" s="236"/>
      <c r="H136" s="236"/>
      <c r="I136" s="237"/>
    </row>
    <row r="137" spans="1:9" x14ac:dyDescent="0.25">
      <c r="A137" s="228"/>
      <c r="B137" s="228"/>
      <c r="C137" s="9" t="s">
        <v>8</v>
      </c>
      <c r="D137" s="238"/>
      <c r="E137" s="239"/>
      <c r="F137" s="239"/>
      <c r="G137" s="239"/>
      <c r="H137" s="239"/>
      <c r="I137" s="240"/>
    </row>
    <row r="138" spans="1:9" ht="15" customHeight="1" x14ac:dyDescent="0.25">
      <c r="A138" s="228"/>
      <c r="B138" s="228"/>
      <c r="C138" s="6" t="s">
        <v>9</v>
      </c>
      <c r="D138" s="222" t="s">
        <v>549</v>
      </c>
      <c r="E138" s="223"/>
      <c r="F138" s="223"/>
      <c r="G138" s="223"/>
      <c r="H138" s="224"/>
      <c r="I138" s="98" t="s">
        <v>550</v>
      </c>
    </row>
    <row r="139" spans="1:9" s="21" customFormat="1" x14ac:dyDescent="0.25">
      <c r="A139" s="228"/>
      <c r="B139" s="228"/>
      <c r="C139" s="264"/>
      <c r="D139" s="265"/>
      <c r="E139" s="265"/>
      <c r="F139" s="265"/>
      <c r="G139" s="265"/>
      <c r="H139" s="265"/>
      <c r="I139" s="266"/>
    </row>
    <row r="140" spans="1:9" ht="15" customHeight="1" x14ac:dyDescent="0.25">
      <c r="A140" s="228"/>
      <c r="B140" s="228"/>
      <c r="C140" s="241" t="s">
        <v>10</v>
      </c>
      <c r="D140" s="222" t="s">
        <v>551</v>
      </c>
      <c r="E140" s="223"/>
      <c r="F140" s="223"/>
      <c r="G140" s="223"/>
      <c r="H140" s="224"/>
      <c r="I140" s="193" t="s">
        <v>552</v>
      </c>
    </row>
    <row r="141" spans="1:9" ht="15" customHeight="1" x14ac:dyDescent="0.25">
      <c r="A141" s="228"/>
      <c r="B141" s="228"/>
      <c r="C141" s="273"/>
      <c r="D141" s="222" t="s">
        <v>412</v>
      </c>
      <c r="E141" s="223"/>
      <c r="F141" s="223"/>
      <c r="G141" s="223"/>
      <c r="H141" s="224"/>
      <c r="I141" s="193"/>
    </row>
    <row r="142" spans="1:9" ht="15" customHeight="1" x14ac:dyDescent="0.25">
      <c r="A142" s="228"/>
      <c r="B142" s="228"/>
      <c r="C142" s="242"/>
      <c r="D142" s="222" t="s">
        <v>553</v>
      </c>
      <c r="E142" s="223"/>
      <c r="F142" s="223"/>
      <c r="G142" s="223"/>
      <c r="H142" s="224"/>
      <c r="I142" s="193"/>
    </row>
    <row r="143" spans="1:9" x14ac:dyDescent="0.25">
      <c r="A143" s="228"/>
      <c r="B143" s="228"/>
      <c r="C143" s="264"/>
      <c r="D143" s="265"/>
      <c r="E143" s="265"/>
      <c r="F143" s="265"/>
      <c r="G143" s="265"/>
      <c r="H143" s="265"/>
      <c r="I143" s="266"/>
    </row>
    <row r="144" spans="1:9" ht="15" customHeight="1" x14ac:dyDescent="0.25">
      <c r="A144" s="228"/>
      <c r="B144" s="228"/>
      <c r="C144" s="241" t="s">
        <v>11</v>
      </c>
      <c r="D144" s="221" t="s">
        <v>554</v>
      </c>
      <c r="E144" s="221"/>
      <c r="F144" s="221"/>
      <c r="G144" s="221"/>
      <c r="H144" s="221"/>
      <c r="I144" s="221"/>
    </row>
    <row r="145" spans="1:9" ht="15" customHeight="1" x14ac:dyDescent="0.25">
      <c r="A145" s="228"/>
      <c r="B145" s="228"/>
      <c r="C145" s="273"/>
      <c r="D145" s="221"/>
      <c r="E145" s="221"/>
      <c r="F145" s="221"/>
      <c r="G145" s="221"/>
      <c r="H145" s="221"/>
      <c r="I145" s="221"/>
    </row>
    <row r="146" spans="1:9" ht="15" customHeight="1" x14ac:dyDescent="0.25">
      <c r="A146" s="228"/>
      <c r="B146" s="228"/>
      <c r="C146" s="273"/>
      <c r="D146" s="221"/>
      <c r="E146" s="221"/>
      <c r="F146" s="221"/>
      <c r="G146" s="221"/>
      <c r="H146" s="221"/>
      <c r="I146" s="221"/>
    </row>
    <row r="147" spans="1:9" ht="15" customHeight="1" x14ac:dyDescent="0.25">
      <c r="A147" s="228"/>
      <c r="B147" s="228"/>
      <c r="C147" s="242"/>
      <c r="D147" s="221"/>
      <c r="E147" s="221"/>
      <c r="F147" s="221"/>
      <c r="G147" s="221"/>
      <c r="H147" s="221"/>
      <c r="I147" s="221"/>
    </row>
    <row r="148" spans="1:9" x14ac:dyDescent="0.25">
      <c r="A148" s="228"/>
      <c r="B148" s="228"/>
      <c r="C148" s="264"/>
      <c r="D148" s="265"/>
      <c r="E148" s="265"/>
      <c r="F148" s="265"/>
      <c r="G148" s="265"/>
      <c r="H148" s="265"/>
      <c r="I148" s="266"/>
    </row>
    <row r="149" spans="1:9" x14ac:dyDescent="0.25">
      <c r="A149" s="228"/>
      <c r="B149" s="228"/>
      <c r="C149" s="24" t="s">
        <v>12</v>
      </c>
      <c r="D149" s="29" t="s">
        <v>525</v>
      </c>
      <c r="E149" s="238"/>
      <c r="F149" s="239"/>
      <c r="G149" s="239"/>
      <c r="H149" s="239"/>
      <c r="I149" s="240"/>
    </row>
    <row r="150" spans="1:9" ht="15" customHeight="1" x14ac:dyDescent="0.25">
      <c r="A150" s="228"/>
      <c r="B150" s="228"/>
      <c r="C150" s="10" t="s">
        <v>14</v>
      </c>
      <c r="D150" s="11">
        <v>0.1</v>
      </c>
      <c r="E150" s="276" t="s">
        <v>15</v>
      </c>
      <c r="F150" s="277"/>
      <c r="G150" s="277"/>
      <c r="H150" s="277"/>
      <c r="I150" s="278"/>
    </row>
    <row r="151" spans="1:9" x14ac:dyDescent="0.25">
      <c r="A151" s="228"/>
      <c r="B151" s="228"/>
      <c r="C151" s="10" t="s">
        <v>16</v>
      </c>
      <c r="D151" s="12">
        <v>10680</v>
      </c>
      <c r="E151" s="200" t="s">
        <v>555</v>
      </c>
      <c r="F151" s="201"/>
      <c r="G151" s="201"/>
      <c r="H151" s="201"/>
      <c r="I151" s="202"/>
    </row>
    <row r="152" spans="1:9" ht="30" x14ac:dyDescent="0.25">
      <c r="A152" s="228"/>
      <c r="B152" s="228"/>
      <c r="C152" s="6" t="s">
        <v>17</v>
      </c>
      <c r="D152" s="78">
        <v>88.7</v>
      </c>
      <c r="E152" s="203"/>
      <c r="F152" s="204"/>
      <c r="G152" s="204"/>
      <c r="H152" s="204"/>
      <c r="I152" s="205"/>
    </row>
    <row r="153" spans="1:9" x14ac:dyDescent="0.25">
      <c r="A153" s="281"/>
      <c r="B153" s="281"/>
      <c r="C153" s="281"/>
      <c r="D153" s="281"/>
      <c r="E153" s="281"/>
      <c r="F153" s="281"/>
      <c r="G153" s="281"/>
      <c r="H153" s="281"/>
      <c r="I153" s="281"/>
    </row>
    <row r="154" spans="1:9" s="21" customFormat="1" ht="45" x14ac:dyDescent="0.25">
      <c r="A154" s="27" t="s">
        <v>0</v>
      </c>
      <c r="B154" s="24" t="s">
        <v>1</v>
      </c>
      <c r="C154" s="24" t="s">
        <v>21</v>
      </c>
      <c r="D154" s="4" t="s">
        <v>2</v>
      </c>
      <c r="E154" s="4" t="s">
        <v>23</v>
      </c>
      <c r="F154" s="4" t="s">
        <v>24</v>
      </c>
      <c r="G154" s="5" t="s">
        <v>22</v>
      </c>
      <c r="H154" s="5" t="s">
        <v>46</v>
      </c>
      <c r="I154" s="103" t="s">
        <v>290</v>
      </c>
    </row>
    <row r="155" spans="1:9" ht="30" x14ac:dyDescent="0.25">
      <c r="A155" s="283" t="s">
        <v>557</v>
      </c>
      <c r="B155" s="283">
        <v>3</v>
      </c>
      <c r="C155" s="6" t="s">
        <v>48</v>
      </c>
      <c r="D155" s="29" t="s">
        <v>7</v>
      </c>
      <c r="E155" s="29" t="s">
        <v>126</v>
      </c>
      <c r="F155" s="29">
        <v>20</v>
      </c>
      <c r="G155" s="7">
        <v>29.4</v>
      </c>
      <c r="H155" s="8" t="s">
        <v>558</v>
      </c>
      <c r="I155" s="101" t="s">
        <v>560</v>
      </c>
    </row>
    <row r="156" spans="1:9" ht="30" x14ac:dyDescent="0.25">
      <c r="A156" s="284"/>
      <c r="B156" s="284"/>
      <c r="C156" s="6" t="s">
        <v>60</v>
      </c>
      <c r="D156" s="29" t="s">
        <v>7</v>
      </c>
      <c r="E156" s="29" t="s">
        <v>139</v>
      </c>
      <c r="F156" s="29">
        <v>11</v>
      </c>
      <c r="G156" s="7">
        <v>21.78</v>
      </c>
      <c r="H156" s="8" t="s">
        <v>559</v>
      </c>
      <c r="I156" s="101" t="s">
        <v>563</v>
      </c>
    </row>
    <row r="157" spans="1:9" ht="30" x14ac:dyDescent="0.25">
      <c r="A157" s="284"/>
      <c r="B157" s="284"/>
      <c r="C157" s="6" t="s">
        <v>561</v>
      </c>
      <c r="D157" s="29" t="s">
        <v>7</v>
      </c>
      <c r="E157" s="29" t="s">
        <v>42</v>
      </c>
      <c r="F157" s="29">
        <v>2</v>
      </c>
      <c r="G157" s="7">
        <v>20.92</v>
      </c>
      <c r="H157" s="8" t="s">
        <v>562</v>
      </c>
      <c r="I157" s="244" t="s">
        <v>565</v>
      </c>
    </row>
    <row r="158" spans="1:9" ht="30" x14ac:dyDescent="0.25">
      <c r="A158" s="284"/>
      <c r="B158" s="284"/>
      <c r="C158" s="6" t="s">
        <v>491</v>
      </c>
      <c r="D158" s="29" t="s">
        <v>7</v>
      </c>
      <c r="E158" s="29" t="s">
        <v>41</v>
      </c>
      <c r="F158" s="29">
        <v>4</v>
      </c>
      <c r="G158" s="7">
        <v>17.899999999999999</v>
      </c>
      <c r="H158" s="8" t="s">
        <v>564</v>
      </c>
      <c r="I158" s="244"/>
    </row>
    <row r="159" spans="1:9" x14ac:dyDescent="0.25">
      <c r="A159" s="284"/>
      <c r="B159" s="284"/>
      <c r="C159" s="264"/>
      <c r="D159" s="265"/>
      <c r="E159" s="265"/>
      <c r="F159" s="265"/>
      <c r="G159" s="265"/>
      <c r="H159" s="265"/>
      <c r="I159" s="266"/>
    </row>
    <row r="160" spans="1:9" ht="15.6" customHeight="1" x14ac:dyDescent="0.25">
      <c r="A160" s="284"/>
      <c r="B160" s="284"/>
      <c r="C160" s="6" t="s">
        <v>4</v>
      </c>
      <c r="D160" s="7">
        <v>45</v>
      </c>
      <c r="E160" s="51" t="s">
        <v>566</v>
      </c>
      <c r="F160" s="186"/>
      <c r="G160" s="187"/>
      <c r="H160" s="187"/>
      <c r="I160" s="188"/>
    </row>
    <row r="161" spans="1:9" x14ac:dyDescent="0.25">
      <c r="A161" s="284"/>
      <c r="B161" s="284"/>
      <c r="C161" s="6" t="s">
        <v>5</v>
      </c>
      <c r="D161" s="7" t="s">
        <v>6</v>
      </c>
      <c r="E161" s="319"/>
      <c r="F161" s="320"/>
      <c r="G161" s="320"/>
      <c r="H161" s="320"/>
      <c r="I161" s="321"/>
    </row>
    <row r="162" spans="1:9" x14ac:dyDescent="0.25">
      <c r="A162" s="284"/>
      <c r="B162" s="284"/>
      <c r="C162" s="235"/>
      <c r="D162" s="236"/>
      <c r="E162" s="236"/>
      <c r="F162" s="236"/>
      <c r="G162" s="236"/>
      <c r="H162" s="236"/>
      <c r="I162" s="237"/>
    </row>
    <row r="163" spans="1:9" x14ac:dyDescent="0.25">
      <c r="A163" s="284"/>
      <c r="B163" s="284"/>
      <c r="C163" s="9" t="s">
        <v>8</v>
      </c>
      <c r="D163" s="238"/>
      <c r="E163" s="239"/>
      <c r="F163" s="239"/>
      <c r="G163" s="239"/>
      <c r="H163" s="239"/>
      <c r="I163" s="240"/>
    </row>
    <row r="164" spans="1:9" ht="15" customHeight="1" x14ac:dyDescent="0.25">
      <c r="A164" s="284"/>
      <c r="B164" s="284"/>
      <c r="C164" s="6" t="s">
        <v>9</v>
      </c>
      <c r="D164" s="222" t="s">
        <v>66</v>
      </c>
      <c r="E164" s="223"/>
      <c r="F164" s="223"/>
      <c r="G164" s="223"/>
      <c r="H164" s="224"/>
      <c r="I164" s="98" t="s">
        <v>67</v>
      </c>
    </row>
    <row r="165" spans="1:9" s="21" customFormat="1" x14ac:dyDescent="0.25">
      <c r="A165" s="284"/>
      <c r="B165" s="284"/>
      <c r="C165" s="264"/>
      <c r="D165" s="265"/>
      <c r="E165" s="265"/>
      <c r="F165" s="265"/>
      <c r="G165" s="265"/>
      <c r="H165" s="265"/>
      <c r="I165" s="266"/>
    </row>
    <row r="166" spans="1:9" ht="15" customHeight="1" x14ac:dyDescent="0.25">
      <c r="A166" s="284"/>
      <c r="B166" s="284"/>
      <c r="C166" s="241" t="s">
        <v>10</v>
      </c>
      <c r="D166" s="222" t="s">
        <v>68</v>
      </c>
      <c r="E166" s="223"/>
      <c r="F166" s="223"/>
      <c r="G166" s="223"/>
      <c r="H166" s="224"/>
      <c r="I166" s="193" t="s">
        <v>19</v>
      </c>
    </row>
    <row r="167" spans="1:9" ht="15" customHeight="1" x14ac:dyDescent="0.25">
      <c r="A167" s="284"/>
      <c r="B167" s="284"/>
      <c r="C167" s="273"/>
      <c r="D167" s="222" t="s">
        <v>567</v>
      </c>
      <c r="E167" s="223"/>
      <c r="F167" s="223"/>
      <c r="G167" s="223"/>
      <c r="H167" s="224"/>
      <c r="I167" s="193"/>
    </row>
    <row r="168" spans="1:9" ht="15" customHeight="1" x14ac:dyDescent="0.25">
      <c r="A168" s="284"/>
      <c r="B168" s="284"/>
      <c r="C168" s="273"/>
      <c r="D168" s="222" t="s">
        <v>568</v>
      </c>
      <c r="E168" s="223"/>
      <c r="F168" s="223"/>
      <c r="G168" s="223"/>
      <c r="H168" s="224"/>
      <c r="I168" s="193"/>
    </row>
    <row r="169" spans="1:9" ht="15" customHeight="1" x14ac:dyDescent="0.25">
      <c r="A169" s="284"/>
      <c r="B169" s="284"/>
      <c r="C169" s="273"/>
      <c r="D169" s="222" t="s">
        <v>569</v>
      </c>
      <c r="E169" s="223"/>
      <c r="F169" s="223"/>
      <c r="G169" s="223"/>
      <c r="H169" s="224"/>
      <c r="I169" s="193"/>
    </row>
    <row r="170" spans="1:9" ht="15" customHeight="1" x14ac:dyDescent="0.25">
      <c r="A170" s="284"/>
      <c r="B170" s="284"/>
      <c r="C170" s="273"/>
      <c r="D170" s="222" t="s">
        <v>429</v>
      </c>
      <c r="E170" s="223"/>
      <c r="F170" s="223"/>
      <c r="G170" s="223"/>
      <c r="H170" s="224"/>
      <c r="I170" s="193"/>
    </row>
    <row r="171" spans="1:9" ht="15" customHeight="1" x14ac:dyDescent="0.25">
      <c r="A171" s="284"/>
      <c r="B171" s="284"/>
      <c r="C171" s="242"/>
      <c r="D171" s="222" t="s">
        <v>570</v>
      </c>
      <c r="E171" s="223"/>
      <c r="F171" s="223"/>
      <c r="G171" s="223"/>
      <c r="H171" s="224"/>
      <c r="I171" s="193"/>
    </row>
    <row r="172" spans="1:9" x14ac:dyDescent="0.25">
      <c r="A172" s="284"/>
      <c r="B172" s="284"/>
      <c r="C172" s="264"/>
      <c r="D172" s="265"/>
      <c r="E172" s="265"/>
      <c r="F172" s="265"/>
      <c r="G172" s="265"/>
      <c r="H172" s="265"/>
      <c r="I172" s="266"/>
    </row>
    <row r="173" spans="1:9" ht="15" customHeight="1" x14ac:dyDescent="0.25">
      <c r="A173" s="284"/>
      <c r="B173" s="284"/>
      <c r="C173" s="241" t="s">
        <v>133</v>
      </c>
      <c r="D173" s="229" t="s">
        <v>571</v>
      </c>
      <c r="E173" s="229"/>
      <c r="F173" s="229"/>
      <c r="G173" s="229"/>
      <c r="H173" s="229"/>
      <c r="I173" s="229"/>
    </row>
    <row r="174" spans="1:9" ht="15" customHeight="1" x14ac:dyDescent="0.25">
      <c r="A174" s="284"/>
      <c r="B174" s="284"/>
      <c r="C174" s="273"/>
      <c r="D174" s="229"/>
      <c r="E174" s="229"/>
      <c r="F174" s="229"/>
      <c r="G174" s="229"/>
      <c r="H174" s="229"/>
      <c r="I174" s="229"/>
    </row>
    <row r="175" spans="1:9" ht="15" customHeight="1" x14ac:dyDescent="0.25">
      <c r="A175" s="284"/>
      <c r="B175" s="284"/>
      <c r="C175" s="273"/>
      <c r="D175" s="229"/>
      <c r="E175" s="229"/>
      <c r="F175" s="229"/>
      <c r="G175" s="229"/>
      <c r="H175" s="229"/>
      <c r="I175" s="229"/>
    </row>
    <row r="176" spans="1:9" ht="15" customHeight="1" x14ac:dyDescent="0.25">
      <c r="A176" s="284"/>
      <c r="B176" s="284"/>
      <c r="C176" s="273"/>
      <c r="D176" s="229"/>
      <c r="E176" s="229"/>
      <c r="F176" s="229"/>
      <c r="G176" s="229"/>
      <c r="H176" s="229"/>
      <c r="I176" s="229"/>
    </row>
    <row r="177" spans="1:9" ht="15" customHeight="1" x14ac:dyDescent="0.25">
      <c r="A177" s="284"/>
      <c r="B177" s="284"/>
      <c r="C177" s="242"/>
      <c r="D177" s="229"/>
      <c r="E177" s="229"/>
      <c r="F177" s="229"/>
      <c r="G177" s="229"/>
      <c r="H177" s="229"/>
      <c r="I177" s="229"/>
    </row>
    <row r="178" spans="1:9" x14ac:dyDescent="0.25">
      <c r="A178" s="284"/>
      <c r="B178" s="284"/>
      <c r="C178" s="264"/>
      <c r="D178" s="265"/>
      <c r="E178" s="265"/>
      <c r="F178" s="265"/>
      <c r="G178" s="265"/>
      <c r="H178" s="265"/>
      <c r="I178" s="266"/>
    </row>
    <row r="179" spans="1:9" ht="15" customHeight="1" x14ac:dyDescent="0.25">
      <c r="A179" s="284"/>
      <c r="B179" s="284"/>
      <c r="C179" s="241" t="s">
        <v>11</v>
      </c>
      <c r="D179" s="221" t="s">
        <v>572</v>
      </c>
      <c r="E179" s="221"/>
      <c r="F179" s="221"/>
      <c r="G179" s="221"/>
      <c r="H179" s="221"/>
      <c r="I179" s="221"/>
    </row>
    <row r="180" spans="1:9" ht="15" customHeight="1" x14ac:dyDescent="0.25">
      <c r="A180" s="284"/>
      <c r="B180" s="284"/>
      <c r="C180" s="273"/>
      <c r="D180" s="221"/>
      <c r="E180" s="221"/>
      <c r="F180" s="221"/>
      <c r="G180" s="221"/>
      <c r="H180" s="221"/>
      <c r="I180" s="221"/>
    </row>
    <row r="181" spans="1:9" s="21" customFormat="1" ht="15" customHeight="1" x14ac:dyDescent="0.25">
      <c r="A181" s="284"/>
      <c r="B181" s="284"/>
      <c r="C181" s="273"/>
      <c r="D181" s="221"/>
      <c r="E181" s="221"/>
      <c r="F181" s="221"/>
      <c r="G181" s="221"/>
      <c r="H181" s="221"/>
      <c r="I181" s="221"/>
    </row>
    <row r="182" spans="1:9" s="21" customFormat="1" ht="15" customHeight="1" x14ac:dyDescent="0.25">
      <c r="A182" s="284"/>
      <c r="B182" s="284"/>
      <c r="C182" s="273"/>
      <c r="D182" s="221"/>
      <c r="E182" s="221"/>
      <c r="F182" s="221"/>
      <c r="G182" s="221"/>
      <c r="H182" s="221"/>
      <c r="I182" s="221"/>
    </row>
    <row r="183" spans="1:9" ht="15" customHeight="1" x14ac:dyDescent="0.25">
      <c r="A183" s="284"/>
      <c r="B183" s="284"/>
      <c r="C183" s="273"/>
      <c r="D183" s="221"/>
      <c r="E183" s="221"/>
      <c r="F183" s="221"/>
      <c r="G183" s="221"/>
      <c r="H183" s="221"/>
      <c r="I183" s="221"/>
    </row>
    <row r="184" spans="1:9" ht="15" customHeight="1" x14ac:dyDescent="0.25">
      <c r="A184" s="284"/>
      <c r="B184" s="284"/>
      <c r="C184" s="273"/>
      <c r="D184" s="221"/>
      <c r="E184" s="221"/>
      <c r="F184" s="221"/>
      <c r="G184" s="221"/>
      <c r="H184" s="221"/>
      <c r="I184" s="221"/>
    </row>
    <row r="185" spans="1:9" ht="15" customHeight="1" x14ac:dyDescent="0.25">
      <c r="A185" s="284"/>
      <c r="B185" s="284"/>
      <c r="C185" s="242"/>
      <c r="D185" s="221"/>
      <c r="E185" s="221"/>
      <c r="F185" s="221"/>
      <c r="G185" s="221"/>
      <c r="H185" s="221"/>
      <c r="I185" s="221"/>
    </row>
    <row r="186" spans="1:9" x14ac:dyDescent="0.25">
      <c r="A186" s="284"/>
      <c r="B186" s="284"/>
      <c r="C186" s="264"/>
      <c r="D186" s="265"/>
      <c r="E186" s="265"/>
      <c r="F186" s="265"/>
      <c r="G186" s="265"/>
      <c r="H186" s="265"/>
      <c r="I186" s="266"/>
    </row>
    <row r="187" spans="1:9" x14ac:dyDescent="0.25">
      <c r="A187" s="284"/>
      <c r="B187" s="284"/>
      <c r="C187" s="24" t="s">
        <v>12</v>
      </c>
      <c r="D187" s="222" t="s">
        <v>573</v>
      </c>
      <c r="E187" s="223"/>
      <c r="F187" s="223"/>
      <c r="G187" s="223"/>
      <c r="H187" s="223"/>
      <c r="I187" s="224"/>
    </row>
    <row r="188" spans="1:9" ht="15" customHeight="1" x14ac:dyDescent="0.25">
      <c r="A188" s="284"/>
      <c r="B188" s="284"/>
      <c r="C188" s="10" t="s">
        <v>14</v>
      </c>
      <c r="D188" s="11">
        <v>0.2</v>
      </c>
      <c r="E188" s="276" t="s">
        <v>15</v>
      </c>
      <c r="F188" s="277"/>
      <c r="G188" s="277"/>
      <c r="H188" s="277"/>
      <c r="I188" s="278"/>
    </row>
    <row r="189" spans="1:9" ht="15" customHeight="1" x14ac:dyDescent="0.25">
      <c r="A189" s="284"/>
      <c r="B189" s="284"/>
      <c r="C189" s="10" t="s">
        <v>16</v>
      </c>
      <c r="D189" s="12">
        <v>25884</v>
      </c>
      <c r="E189" s="200" t="s">
        <v>574</v>
      </c>
      <c r="F189" s="201"/>
      <c r="G189" s="201"/>
      <c r="H189" s="201"/>
      <c r="I189" s="202"/>
    </row>
    <row r="190" spans="1:9" ht="15" customHeight="1" x14ac:dyDescent="0.25">
      <c r="A190" s="285"/>
      <c r="B190" s="285"/>
      <c r="C190" s="6" t="s">
        <v>17</v>
      </c>
      <c r="D190" s="13">
        <v>88.5</v>
      </c>
      <c r="E190" s="203"/>
      <c r="F190" s="204"/>
      <c r="G190" s="204"/>
      <c r="H190" s="204"/>
      <c r="I190" s="205"/>
    </row>
    <row r="191" spans="1:9" x14ac:dyDescent="0.25">
      <c r="A191" s="281"/>
      <c r="B191" s="281"/>
      <c r="C191" s="281"/>
      <c r="D191" s="281"/>
      <c r="E191" s="281"/>
      <c r="F191" s="281"/>
      <c r="G191" s="281"/>
      <c r="H191" s="281"/>
      <c r="I191" s="281"/>
    </row>
    <row r="192" spans="1:9" s="21" customFormat="1" ht="45" x14ac:dyDescent="0.25">
      <c r="A192" s="27" t="s">
        <v>0</v>
      </c>
      <c r="B192" s="24" t="s">
        <v>1</v>
      </c>
      <c r="C192" s="24" t="s">
        <v>21</v>
      </c>
      <c r="D192" s="4" t="s">
        <v>2</v>
      </c>
      <c r="E192" s="4" t="s">
        <v>23</v>
      </c>
      <c r="F192" s="4" t="s">
        <v>24</v>
      </c>
      <c r="G192" s="5" t="s">
        <v>22</v>
      </c>
      <c r="H192" s="5" t="s">
        <v>46</v>
      </c>
      <c r="I192" s="103" t="s">
        <v>290</v>
      </c>
    </row>
    <row r="193" spans="1:9" ht="30" x14ac:dyDescent="0.25">
      <c r="A193" s="228" t="s">
        <v>575</v>
      </c>
      <c r="B193" s="228">
        <v>3</v>
      </c>
      <c r="C193" s="6" t="s">
        <v>48</v>
      </c>
      <c r="D193" s="29" t="s">
        <v>84</v>
      </c>
      <c r="E193" s="29" t="s">
        <v>42</v>
      </c>
      <c r="F193" s="29">
        <v>28</v>
      </c>
      <c r="G193" s="7">
        <v>25</v>
      </c>
      <c r="H193" s="8"/>
      <c r="I193" s="101" t="s">
        <v>578</v>
      </c>
    </row>
    <row r="194" spans="1:9" x14ac:dyDescent="0.25">
      <c r="A194" s="228"/>
      <c r="B194" s="228"/>
      <c r="C194" s="6" t="s">
        <v>103</v>
      </c>
      <c r="D194" s="29" t="s">
        <v>7</v>
      </c>
      <c r="E194" s="29" t="s">
        <v>41</v>
      </c>
      <c r="F194" s="29">
        <v>6</v>
      </c>
      <c r="G194" s="7">
        <v>18.5</v>
      </c>
      <c r="H194" s="8"/>
      <c r="I194" s="244" t="s">
        <v>576</v>
      </c>
    </row>
    <row r="195" spans="1:9" x14ac:dyDescent="0.25">
      <c r="A195" s="228"/>
      <c r="B195" s="228"/>
      <c r="C195" s="6" t="s">
        <v>577</v>
      </c>
      <c r="D195" s="29" t="s">
        <v>7</v>
      </c>
      <c r="E195" s="29" t="s">
        <v>104</v>
      </c>
      <c r="F195" s="29">
        <v>3</v>
      </c>
      <c r="G195" s="7">
        <v>17</v>
      </c>
      <c r="H195" s="8"/>
      <c r="I195" s="244"/>
    </row>
    <row r="196" spans="1:9" x14ac:dyDescent="0.25">
      <c r="A196" s="228"/>
      <c r="B196" s="228"/>
      <c r="C196" s="6" t="s">
        <v>579</v>
      </c>
      <c r="D196" s="29" t="s">
        <v>84</v>
      </c>
      <c r="E196" s="29" t="s">
        <v>580</v>
      </c>
      <c r="F196" s="324" t="s">
        <v>581</v>
      </c>
      <c r="G196" s="324"/>
      <c r="H196" s="324"/>
      <c r="I196" s="244"/>
    </row>
    <row r="197" spans="1:9" x14ac:dyDescent="0.25">
      <c r="A197" s="228"/>
      <c r="B197" s="228"/>
      <c r="C197" s="272"/>
      <c r="D197" s="272"/>
      <c r="E197" s="272"/>
      <c r="F197" s="272"/>
      <c r="G197" s="272"/>
      <c r="H197" s="272"/>
      <c r="I197" s="272"/>
    </row>
    <row r="198" spans="1:9" ht="15.6" customHeight="1" x14ac:dyDescent="0.25">
      <c r="A198" s="228"/>
      <c r="B198" s="228"/>
      <c r="C198" s="6" t="s">
        <v>4</v>
      </c>
      <c r="D198" s="7">
        <v>75</v>
      </c>
      <c r="E198" s="51" t="s">
        <v>18</v>
      </c>
      <c r="F198" s="186"/>
      <c r="G198" s="187"/>
      <c r="H198" s="187"/>
      <c r="I198" s="188"/>
    </row>
    <row r="199" spans="1:9" x14ac:dyDescent="0.25">
      <c r="A199" s="228"/>
      <c r="B199" s="228"/>
      <c r="C199" s="6" t="s">
        <v>5</v>
      </c>
      <c r="D199" s="7" t="s">
        <v>6</v>
      </c>
      <c r="E199" s="270"/>
      <c r="F199" s="270"/>
      <c r="G199" s="270"/>
      <c r="H199" s="270"/>
      <c r="I199" s="270"/>
    </row>
    <row r="200" spans="1:9" x14ac:dyDescent="0.25">
      <c r="A200" s="228"/>
      <c r="B200" s="228"/>
      <c r="C200" s="272"/>
      <c r="D200" s="272"/>
      <c r="E200" s="272"/>
      <c r="F200" s="272"/>
      <c r="G200" s="272"/>
      <c r="H200" s="272"/>
      <c r="I200" s="272"/>
    </row>
    <row r="201" spans="1:9" x14ac:dyDescent="0.25">
      <c r="A201" s="228"/>
      <c r="B201" s="228"/>
      <c r="C201" s="9" t="s">
        <v>8</v>
      </c>
      <c r="D201" s="269"/>
      <c r="E201" s="269"/>
      <c r="F201" s="269"/>
      <c r="G201" s="269"/>
      <c r="H201" s="269"/>
      <c r="I201" s="269"/>
    </row>
    <row r="202" spans="1:9" ht="15" customHeight="1" x14ac:dyDescent="0.25">
      <c r="A202" s="228"/>
      <c r="B202" s="228"/>
      <c r="C202" s="6" t="s">
        <v>9</v>
      </c>
      <c r="D202" s="192" t="s">
        <v>582</v>
      </c>
      <c r="E202" s="192"/>
      <c r="F202" s="192"/>
      <c r="G202" s="192"/>
      <c r="H202" s="192"/>
      <c r="I202" s="98" t="s">
        <v>19</v>
      </c>
    </row>
    <row r="203" spans="1:9" s="21" customFormat="1" ht="15" customHeight="1" x14ac:dyDescent="0.25">
      <c r="A203" s="228"/>
      <c r="B203" s="228"/>
      <c r="C203" s="228"/>
      <c r="D203" s="228"/>
      <c r="E203" s="228"/>
      <c r="F203" s="228"/>
      <c r="G203" s="228"/>
      <c r="H203" s="228"/>
      <c r="I203" s="228"/>
    </row>
    <row r="204" spans="1:9" ht="15" customHeight="1" x14ac:dyDescent="0.25">
      <c r="A204" s="228"/>
      <c r="B204" s="228"/>
      <c r="C204" s="191" t="s">
        <v>10</v>
      </c>
      <c r="D204" s="192" t="s">
        <v>583</v>
      </c>
      <c r="E204" s="192"/>
      <c r="F204" s="192"/>
      <c r="G204" s="192"/>
      <c r="H204" s="192"/>
      <c r="I204" s="193" t="s">
        <v>584</v>
      </c>
    </row>
    <row r="205" spans="1:9" ht="15" customHeight="1" x14ac:dyDescent="0.25">
      <c r="A205" s="228"/>
      <c r="B205" s="228"/>
      <c r="C205" s="191"/>
      <c r="D205" s="192" t="s">
        <v>585</v>
      </c>
      <c r="E205" s="192"/>
      <c r="F205" s="192"/>
      <c r="G205" s="192"/>
      <c r="H205" s="192"/>
      <c r="I205" s="193"/>
    </row>
    <row r="206" spans="1:9" ht="15" customHeight="1" x14ac:dyDescent="0.25">
      <c r="A206" s="228"/>
      <c r="B206" s="228"/>
      <c r="C206" s="191"/>
      <c r="D206" s="192" t="s">
        <v>586</v>
      </c>
      <c r="E206" s="192"/>
      <c r="F206" s="192"/>
      <c r="G206" s="192"/>
      <c r="H206" s="192"/>
      <c r="I206" s="193"/>
    </row>
    <row r="207" spans="1:9" x14ac:dyDescent="0.25">
      <c r="A207" s="228"/>
      <c r="B207" s="228"/>
      <c r="C207" s="228"/>
      <c r="D207" s="228"/>
      <c r="E207" s="228"/>
      <c r="F207" s="228"/>
      <c r="G207" s="228"/>
      <c r="H207" s="228"/>
      <c r="I207" s="228"/>
    </row>
    <row r="208" spans="1:9" ht="15" customHeight="1" x14ac:dyDescent="0.25">
      <c r="A208" s="228"/>
      <c r="B208" s="228"/>
      <c r="C208" s="191" t="s">
        <v>11</v>
      </c>
      <c r="D208" s="221" t="s">
        <v>587</v>
      </c>
      <c r="E208" s="221"/>
      <c r="F208" s="221"/>
      <c r="G208" s="221"/>
      <c r="H208" s="221"/>
      <c r="I208" s="221"/>
    </row>
    <row r="209" spans="1:9" ht="15" customHeight="1" x14ac:dyDescent="0.25">
      <c r="A209" s="228"/>
      <c r="B209" s="228"/>
      <c r="C209" s="191"/>
      <c r="D209" s="221"/>
      <c r="E209" s="221"/>
      <c r="F209" s="221"/>
      <c r="G209" s="221"/>
      <c r="H209" s="221"/>
      <c r="I209" s="221"/>
    </row>
    <row r="210" spans="1:9" ht="15" customHeight="1" x14ac:dyDescent="0.25">
      <c r="A210" s="228"/>
      <c r="B210" s="228"/>
      <c r="C210" s="191"/>
      <c r="D210" s="221"/>
      <c r="E210" s="221"/>
      <c r="F210" s="221"/>
      <c r="G210" s="221"/>
      <c r="H210" s="221"/>
      <c r="I210" s="221"/>
    </row>
    <row r="211" spans="1:9" ht="15" customHeight="1" x14ac:dyDescent="0.25">
      <c r="A211" s="228"/>
      <c r="B211" s="228"/>
      <c r="C211" s="191"/>
      <c r="D211" s="221"/>
      <c r="E211" s="221"/>
      <c r="F211" s="221"/>
      <c r="G211" s="221"/>
      <c r="H211" s="221"/>
      <c r="I211" s="221"/>
    </row>
    <row r="212" spans="1:9" x14ac:dyDescent="0.25">
      <c r="A212" s="228"/>
      <c r="B212" s="228"/>
      <c r="C212" s="228"/>
      <c r="D212" s="228"/>
      <c r="E212" s="228"/>
      <c r="F212" s="228"/>
      <c r="G212" s="228"/>
      <c r="H212" s="228"/>
      <c r="I212" s="228"/>
    </row>
    <row r="213" spans="1:9" x14ac:dyDescent="0.25">
      <c r="A213" s="228"/>
      <c r="B213" s="228"/>
      <c r="C213" s="24" t="s">
        <v>12</v>
      </c>
      <c r="D213" s="29" t="s">
        <v>146</v>
      </c>
      <c r="E213" s="269"/>
      <c r="F213" s="269"/>
      <c r="G213" s="269"/>
      <c r="H213" s="269"/>
      <c r="I213" s="269"/>
    </row>
    <row r="214" spans="1:9" ht="15" customHeight="1" x14ac:dyDescent="0.25">
      <c r="A214" s="228"/>
      <c r="B214" s="228"/>
      <c r="C214" s="325" t="s">
        <v>14</v>
      </c>
      <c r="D214" s="326" t="s">
        <v>588</v>
      </c>
      <c r="E214" s="193" t="s">
        <v>589</v>
      </c>
      <c r="F214" s="193"/>
      <c r="G214" s="193"/>
      <c r="H214" s="193"/>
      <c r="I214" s="193"/>
    </row>
    <row r="215" spans="1:9" s="21" customFormat="1" ht="15" customHeight="1" x14ac:dyDescent="0.25">
      <c r="A215" s="228"/>
      <c r="B215" s="228"/>
      <c r="C215" s="325"/>
      <c r="D215" s="326"/>
      <c r="E215" s="193"/>
      <c r="F215" s="193"/>
      <c r="G215" s="193"/>
      <c r="H215" s="193"/>
      <c r="I215" s="193"/>
    </row>
    <row r="216" spans="1:9" ht="15.6" customHeight="1" x14ac:dyDescent="0.25">
      <c r="A216" s="228"/>
      <c r="B216" s="228"/>
      <c r="C216" s="10" t="s">
        <v>16</v>
      </c>
      <c r="D216" s="12">
        <v>200949</v>
      </c>
      <c r="E216" s="322" t="s">
        <v>590</v>
      </c>
      <c r="F216" s="322"/>
      <c r="G216" s="322"/>
      <c r="H216" s="322"/>
      <c r="I216" s="323" t="s">
        <v>591</v>
      </c>
    </row>
    <row r="217" spans="1:9" ht="15.6" customHeight="1" x14ac:dyDescent="0.25">
      <c r="A217" s="228"/>
      <c r="B217" s="228"/>
      <c r="C217" s="6" t="s">
        <v>17</v>
      </c>
      <c r="D217" s="13">
        <v>97.5</v>
      </c>
      <c r="E217" s="322"/>
      <c r="F217" s="322"/>
      <c r="G217" s="322"/>
      <c r="H217" s="322"/>
      <c r="I217" s="323"/>
    </row>
    <row r="218" spans="1:9" x14ac:dyDescent="0.25">
      <c r="A218" s="281"/>
      <c r="B218" s="281"/>
      <c r="C218" s="281"/>
      <c r="D218" s="281"/>
      <c r="E218" s="281"/>
      <c r="F218" s="281"/>
      <c r="G218" s="281"/>
      <c r="H218" s="281"/>
      <c r="I218" s="281"/>
    </row>
    <row r="219" spans="1:9" s="21" customFormat="1" ht="45" x14ac:dyDescent="0.25">
      <c r="A219" s="27" t="s">
        <v>0</v>
      </c>
      <c r="B219" s="24" t="s">
        <v>1</v>
      </c>
      <c r="C219" s="24" t="s">
        <v>21</v>
      </c>
      <c r="D219" s="4" t="s">
        <v>2</v>
      </c>
      <c r="E219" s="4" t="s">
        <v>23</v>
      </c>
      <c r="F219" s="4" t="s">
        <v>24</v>
      </c>
      <c r="G219" s="5" t="s">
        <v>22</v>
      </c>
      <c r="H219" s="5" t="s">
        <v>46</v>
      </c>
      <c r="I219" s="103" t="s">
        <v>290</v>
      </c>
    </row>
    <row r="220" spans="1:9" x14ac:dyDescent="0.25">
      <c r="A220" s="328" t="s">
        <v>601</v>
      </c>
      <c r="B220" s="328">
        <v>3</v>
      </c>
      <c r="C220" s="82" t="s">
        <v>26</v>
      </c>
      <c r="D220" s="83" t="s">
        <v>7</v>
      </c>
      <c r="E220" s="83" t="s">
        <v>197</v>
      </c>
      <c r="F220" s="36"/>
      <c r="G220" s="36"/>
      <c r="H220" s="84" t="s">
        <v>602</v>
      </c>
      <c r="I220" s="327" t="s">
        <v>606</v>
      </c>
    </row>
    <row r="221" spans="1:9" ht="30" x14ac:dyDescent="0.25">
      <c r="A221" s="329"/>
      <c r="B221" s="329"/>
      <c r="C221" s="82" t="s">
        <v>603</v>
      </c>
      <c r="D221" s="83" t="s">
        <v>604</v>
      </c>
      <c r="E221" s="83" t="s">
        <v>197</v>
      </c>
      <c r="F221" s="36"/>
      <c r="G221" s="36"/>
      <c r="H221" s="84" t="s">
        <v>605</v>
      </c>
      <c r="I221" s="327"/>
    </row>
    <row r="222" spans="1:9" x14ac:dyDescent="0.25">
      <c r="A222" s="329"/>
      <c r="B222" s="329"/>
      <c r="C222" s="332" t="s">
        <v>39</v>
      </c>
      <c r="D222" s="334" t="s">
        <v>7</v>
      </c>
      <c r="E222" s="334" t="s">
        <v>455</v>
      </c>
      <c r="F222" s="304"/>
      <c r="G222" s="304"/>
      <c r="H222" s="336" t="s">
        <v>607</v>
      </c>
      <c r="I222" s="327" t="s">
        <v>613</v>
      </c>
    </row>
    <row r="223" spans="1:9" s="21" customFormat="1" x14ac:dyDescent="0.25">
      <c r="A223" s="329"/>
      <c r="B223" s="329"/>
      <c r="C223" s="333"/>
      <c r="D223" s="335"/>
      <c r="E223" s="335"/>
      <c r="F223" s="305"/>
      <c r="G223" s="305"/>
      <c r="H223" s="337"/>
      <c r="I223" s="327"/>
    </row>
    <row r="224" spans="1:9" s="21" customFormat="1" x14ac:dyDescent="0.25">
      <c r="A224" s="329"/>
      <c r="B224" s="329"/>
      <c r="C224" s="332" t="s">
        <v>608</v>
      </c>
      <c r="D224" s="334" t="s">
        <v>7</v>
      </c>
      <c r="E224" s="334" t="s">
        <v>104</v>
      </c>
      <c r="F224" s="304"/>
      <c r="G224" s="304"/>
      <c r="H224" s="336" t="s">
        <v>607</v>
      </c>
      <c r="I224" s="327"/>
    </row>
    <row r="225" spans="1:9" ht="15" customHeight="1" x14ac:dyDescent="0.25">
      <c r="A225" s="329"/>
      <c r="B225" s="329"/>
      <c r="C225" s="333"/>
      <c r="D225" s="335"/>
      <c r="E225" s="335"/>
      <c r="F225" s="305"/>
      <c r="G225" s="305"/>
      <c r="H225" s="337"/>
      <c r="I225" s="327"/>
    </row>
    <row r="226" spans="1:9" ht="15.6" customHeight="1" x14ac:dyDescent="0.25">
      <c r="A226" s="329"/>
      <c r="B226" s="329"/>
      <c r="C226" s="317"/>
      <c r="D226" s="306"/>
      <c r="E226" s="306"/>
      <c r="F226" s="306"/>
      <c r="G226" s="306"/>
      <c r="H226" s="306"/>
      <c r="I226" s="318"/>
    </row>
    <row r="227" spans="1:9" ht="15.6" customHeight="1" x14ac:dyDescent="0.25">
      <c r="A227" s="329"/>
      <c r="B227" s="329"/>
      <c r="C227" s="87" t="s">
        <v>4</v>
      </c>
      <c r="D227" s="88">
        <v>75</v>
      </c>
      <c r="E227" s="51" t="s">
        <v>18</v>
      </c>
      <c r="F227" s="186"/>
      <c r="G227" s="187"/>
      <c r="H227" s="187"/>
      <c r="I227" s="188"/>
    </row>
    <row r="228" spans="1:9" ht="15.6" customHeight="1" x14ac:dyDescent="0.25">
      <c r="A228" s="329"/>
      <c r="B228" s="329"/>
      <c r="C228" s="82" t="s">
        <v>5</v>
      </c>
      <c r="D228" s="84" t="s">
        <v>6</v>
      </c>
      <c r="E228" s="341"/>
      <c r="F228" s="341"/>
      <c r="G228" s="341"/>
      <c r="H228" s="341"/>
      <c r="I228" s="341"/>
    </row>
    <row r="229" spans="1:9" s="21" customFormat="1" ht="15.6" customHeight="1" x14ac:dyDescent="0.25">
      <c r="A229" s="329"/>
      <c r="B229" s="329"/>
      <c r="C229" s="331"/>
      <c r="D229" s="331"/>
      <c r="E229" s="331"/>
      <c r="F229" s="331"/>
      <c r="G229" s="331"/>
      <c r="H229" s="331"/>
      <c r="I229" s="331"/>
    </row>
    <row r="230" spans="1:9" ht="15.6" customHeight="1" x14ac:dyDescent="0.25">
      <c r="A230" s="329"/>
      <c r="B230" s="329"/>
      <c r="C230" s="9" t="s">
        <v>8</v>
      </c>
      <c r="D230" s="269"/>
      <c r="E230" s="269"/>
      <c r="F230" s="269"/>
      <c r="G230" s="269"/>
      <c r="H230" s="269"/>
      <c r="I230" s="269"/>
    </row>
    <row r="231" spans="1:9" ht="15.6" customHeight="1" x14ac:dyDescent="0.25">
      <c r="A231" s="329"/>
      <c r="B231" s="329"/>
      <c r="C231" s="82" t="s">
        <v>9</v>
      </c>
      <c r="D231" s="342" t="s">
        <v>609</v>
      </c>
      <c r="E231" s="342"/>
      <c r="F231" s="342"/>
      <c r="G231" s="342"/>
      <c r="H231" s="342"/>
      <c r="I231" s="150" t="s">
        <v>67</v>
      </c>
    </row>
    <row r="232" spans="1:9" s="21" customFormat="1" x14ac:dyDescent="0.25">
      <c r="A232" s="329"/>
      <c r="B232" s="329"/>
      <c r="C232" s="331"/>
      <c r="D232" s="331"/>
      <c r="E232" s="331"/>
      <c r="F232" s="331"/>
      <c r="G232" s="331"/>
      <c r="H232" s="331"/>
      <c r="I232" s="331"/>
    </row>
    <row r="233" spans="1:9" ht="15" customHeight="1" x14ac:dyDescent="0.25">
      <c r="A233" s="329"/>
      <c r="B233" s="329"/>
      <c r="C233" s="191" t="s">
        <v>10</v>
      </c>
      <c r="D233" s="342" t="s">
        <v>610</v>
      </c>
      <c r="E233" s="342"/>
      <c r="F233" s="342"/>
      <c r="G233" s="342"/>
      <c r="H233" s="342"/>
      <c r="I233" s="343" t="s">
        <v>69</v>
      </c>
    </row>
    <row r="234" spans="1:9" ht="15" customHeight="1" x14ac:dyDescent="0.25">
      <c r="A234" s="329"/>
      <c r="B234" s="329"/>
      <c r="C234" s="191"/>
      <c r="D234" s="342" t="s">
        <v>611</v>
      </c>
      <c r="E234" s="342"/>
      <c r="F234" s="342"/>
      <c r="G234" s="342"/>
      <c r="H234" s="342"/>
      <c r="I234" s="343"/>
    </row>
    <row r="235" spans="1:9" ht="15" customHeight="1" x14ac:dyDescent="0.25">
      <c r="A235" s="329"/>
      <c r="B235" s="329"/>
      <c r="C235" s="191"/>
      <c r="D235" s="342" t="s">
        <v>614</v>
      </c>
      <c r="E235" s="342"/>
      <c r="F235" s="342"/>
      <c r="G235" s="342"/>
      <c r="H235" s="342"/>
      <c r="I235" s="343"/>
    </row>
    <row r="236" spans="1:9" ht="15.6" customHeight="1" x14ac:dyDescent="0.25">
      <c r="A236" s="329"/>
      <c r="B236" s="329"/>
      <c r="C236" s="331"/>
      <c r="D236" s="331"/>
      <c r="E236" s="331"/>
      <c r="F236" s="331"/>
      <c r="G236" s="331"/>
      <c r="H236" s="331"/>
      <c r="I236" s="331"/>
    </row>
    <row r="237" spans="1:9" ht="15" customHeight="1" x14ac:dyDescent="0.25">
      <c r="A237" s="329"/>
      <c r="B237" s="329"/>
      <c r="C237" s="191" t="s">
        <v>11</v>
      </c>
      <c r="D237" s="344" t="s">
        <v>612</v>
      </c>
      <c r="E237" s="344"/>
      <c r="F237" s="344"/>
      <c r="G237" s="344"/>
      <c r="H237" s="344"/>
      <c r="I237" s="344"/>
    </row>
    <row r="238" spans="1:9" ht="15.6" customHeight="1" x14ac:dyDescent="0.25">
      <c r="A238" s="329"/>
      <c r="B238" s="329"/>
      <c r="C238" s="191"/>
      <c r="D238" s="344"/>
      <c r="E238" s="344"/>
      <c r="F238" s="344"/>
      <c r="G238" s="344"/>
      <c r="H238" s="344"/>
      <c r="I238" s="344"/>
    </row>
    <row r="239" spans="1:9" ht="15.6" customHeight="1" x14ac:dyDescent="0.25">
      <c r="A239" s="329"/>
      <c r="B239" s="329"/>
      <c r="C239" s="191"/>
      <c r="D239" s="344"/>
      <c r="E239" s="344"/>
      <c r="F239" s="344"/>
      <c r="G239" s="344"/>
      <c r="H239" s="344"/>
      <c r="I239" s="344"/>
    </row>
    <row r="240" spans="1:9" ht="15.6" customHeight="1" x14ac:dyDescent="0.25">
      <c r="A240" s="329"/>
      <c r="B240" s="329"/>
      <c r="C240" s="191"/>
      <c r="D240" s="344"/>
      <c r="E240" s="344"/>
      <c r="F240" s="344"/>
      <c r="G240" s="344"/>
      <c r="H240" s="344"/>
      <c r="I240" s="344"/>
    </row>
    <row r="241" spans="1:9" ht="15.6" customHeight="1" x14ac:dyDescent="0.25">
      <c r="A241" s="329"/>
      <c r="B241" s="329"/>
      <c r="C241" s="264"/>
      <c r="D241" s="265"/>
      <c r="E241" s="265"/>
      <c r="F241" s="265"/>
      <c r="G241" s="265"/>
      <c r="H241" s="265"/>
      <c r="I241" s="266"/>
    </row>
    <row r="242" spans="1:9" ht="15.6" customHeight="1" x14ac:dyDescent="0.25">
      <c r="A242" s="329"/>
      <c r="B242" s="329"/>
      <c r="C242" s="24" t="s">
        <v>12</v>
      </c>
      <c r="D242" s="83" t="s">
        <v>146</v>
      </c>
      <c r="E242" s="238"/>
      <c r="F242" s="239"/>
      <c r="G242" s="239"/>
      <c r="H242" s="239"/>
      <c r="I242" s="240"/>
    </row>
    <row r="243" spans="1:9" ht="15" customHeight="1" x14ac:dyDescent="0.25">
      <c r="A243" s="329"/>
      <c r="B243" s="329"/>
      <c r="C243" s="10" t="s">
        <v>14</v>
      </c>
      <c r="D243" s="85">
        <v>0.28000000000000003</v>
      </c>
      <c r="E243" s="276" t="s">
        <v>15</v>
      </c>
      <c r="F243" s="277"/>
      <c r="G243" s="277"/>
      <c r="H243" s="277"/>
      <c r="I243" s="278"/>
    </row>
    <row r="244" spans="1:9" ht="15" customHeight="1" x14ac:dyDescent="0.25">
      <c r="A244" s="329"/>
      <c r="B244" s="329"/>
      <c r="C244" s="10" t="s">
        <v>16</v>
      </c>
      <c r="D244" s="12">
        <v>29095</v>
      </c>
      <c r="E244" s="200" t="s">
        <v>615</v>
      </c>
      <c r="F244" s="201"/>
      <c r="G244" s="201"/>
      <c r="H244" s="201"/>
      <c r="I244" s="202"/>
    </row>
    <row r="245" spans="1:9" ht="15" customHeight="1" x14ac:dyDescent="0.25">
      <c r="A245" s="330"/>
      <c r="B245" s="330"/>
      <c r="C245" s="6" t="s">
        <v>17</v>
      </c>
      <c r="D245" s="13">
        <v>88.8</v>
      </c>
      <c r="E245" s="203"/>
      <c r="F245" s="204"/>
      <c r="G245" s="204"/>
      <c r="H245" s="204"/>
      <c r="I245" s="205"/>
    </row>
    <row r="246" spans="1:9" s="21" customFormat="1" ht="15" customHeight="1" x14ac:dyDescent="0.25">
      <c r="A246" s="338"/>
      <c r="B246" s="339"/>
      <c r="C246" s="339"/>
      <c r="D246" s="339"/>
      <c r="E246" s="339"/>
      <c r="F246" s="339"/>
      <c r="G246" s="339"/>
      <c r="H246" s="339"/>
      <c r="I246" s="340"/>
    </row>
    <row r="247" spans="1:9" s="21" customFormat="1" ht="45" x14ac:dyDescent="0.25">
      <c r="A247" s="27" t="s">
        <v>0</v>
      </c>
      <c r="B247" s="24" t="s">
        <v>1</v>
      </c>
      <c r="C247" s="24" t="s">
        <v>21</v>
      </c>
      <c r="D247" s="4" t="s">
        <v>2</v>
      </c>
      <c r="E247" s="4" t="s">
        <v>23</v>
      </c>
      <c r="F247" s="4" t="s">
        <v>24</v>
      </c>
      <c r="G247" s="5" t="s">
        <v>22</v>
      </c>
      <c r="H247" s="5" t="s">
        <v>46</v>
      </c>
      <c r="I247" s="103" t="s">
        <v>290</v>
      </c>
    </row>
    <row r="248" spans="1:9" x14ac:dyDescent="0.25">
      <c r="A248" s="283" t="s">
        <v>592</v>
      </c>
      <c r="B248" s="283">
        <v>3</v>
      </c>
      <c r="C248" s="6" t="s">
        <v>26</v>
      </c>
      <c r="D248" s="29" t="s">
        <v>7</v>
      </c>
      <c r="E248" s="29" t="s">
        <v>126</v>
      </c>
      <c r="F248" s="29"/>
      <c r="G248" s="7">
        <v>63378</v>
      </c>
      <c r="H248" s="8"/>
      <c r="I248" s="259" t="s">
        <v>616</v>
      </c>
    </row>
    <row r="249" spans="1:9" x14ac:dyDescent="0.25">
      <c r="A249" s="284"/>
      <c r="B249" s="284"/>
      <c r="C249" s="6" t="s">
        <v>593</v>
      </c>
      <c r="D249" s="29" t="s">
        <v>7</v>
      </c>
      <c r="E249" s="29" t="s">
        <v>594</v>
      </c>
      <c r="F249" s="29"/>
      <c r="G249" s="7">
        <v>49014</v>
      </c>
      <c r="H249" s="8"/>
      <c r="I249" s="299"/>
    </row>
    <row r="250" spans="1:9" x14ac:dyDescent="0.25">
      <c r="A250" s="284"/>
      <c r="B250" s="284"/>
      <c r="C250" s="6" t="s">
        <v>593</v>
      </c>
      <c r="D250" s="29" t="s">
        <v>7</v>
      </c>
      <c r="E250" s="29" t="s">
        <v>49</v>
      </c>
      <c r="F250" s="29"/>
      <c r="G250" s="7">
        <v>47240</v>
      </c>
      <c r="H250" s="8"/>
      <c r="I250" s="299"/>
    </row>
    <row r="251" spans="1:9" x14ac:dyDescent="0.25">
      <c r="A251" s="284"/>
      <c r="B251" s="284"/>
      <c r="C251" s="6" t="s">
        <v>593</v>
      </c>
      <c r="D251" s="29" t="s">
        <v>7</v>
      </c>
      <c r="E251" s="29" t="s">
        <v>41</v>
      </c>
      <c r="F251" s="29"/>
      <c r="G251" s="7">
        <v>40000</v>
      </c>
      <c r="H251" s="8"/>
      <c r="I251" s="299"/>
    </row>
    <row r="252" spans="1:9" x14ac:dyDescent="0.25">
      <c r="A252" s="284"/>
      <c r="B252" s="284"/>
      <c r="C252" s="6" t="s">
        <v>579</v>
      </c>
      <c r="D252" s="29" t="s">
        <v>7</v>
      </c>
      <c r="E252" s="29" t="s">
        <v>41</v>
      </c>
      <c r="F252" s="29"/>
      <c r="G252" s="7">
        <v>40000</v>
      </c>
      <c r="H252" s="8"/>
      <c r="I252" s="299"/>
    </row>
    <row r="253" spans="1:9" x14ac:dyDescent="0.25">
      <c r="A253" s="284"/>
      <c r="B253" s="284"/>
      <c r="C253" s="6" t="s">
        <v>595</v>
      </c>
      <c r="D253" s="29" t="s">
        <v>84</v>
      </c>
      <c r="E253" s="29" t="s">
        <v>41</v>
      </c>
      <c r="F253" s="29"/>
      <c r="G253" s="7" t="s">
        <v>596</v>
      </c>
      <c r="H253" s="8"/>
      <c r="I253" s="260"/>
    </row>
    <row r="254" spans="1:9" ht="15.75" x14ac:dyDescent="0.25">
      <c r="A254" s="284"/>
      <c r="B254" s="284"/>
      <c r="C254" s="345"/>
      <c r="D254" s="346"/>
      <c r="E254" s="346"/>
      <c r="F254" s="346"/>
      <c r="G254" s="346"/>
      <c r="H254" s="346"/>
      <c r="I254" s="347"/>
    </row>
    <row r="255" spans="1:9" ht="15.6" customHeight="1" x14ac:dyDescent="0.25">
      <c r="A255" s="284"/>
      <c r="B255" s="284"/>
      <c r="C255" s="6" t="s">
        <v>4</v>
      </c>
      <c r="D255" s="7">
        <v>60</v>
      </c>
      <c r="E255" s="51" t="s">
        <v>18</v>
      </c>
      <c r="F255" s="186"/>
      <c r="G255" s="187"/>
      <c r="H255" s="187"/>
      <c r="I255" s="188"/>
    </row>
    <row r="256" spans="1:9" ht="15.75" x14ac:dyDescent="0.25">
      <c r="A256" s="284"/>
      <c r="B256" s="284"/>
      <c r="C256" s="6" t="s">
        <v>5</v>
      </c>
      <c r="D256" s="7" t="s">
        <v>6</v>
      </c>
      <c r="E256" s="348"/>
      <c r="F256" s="349"/>
      <c r="G256" s="349"/>
      <c r="H256" s="349"/>
      <c r="I256" s="350"/>
    </row>
    <row r="257" spans="1:9" ht="15.75" x14ac:dyDescent="0.25">
      <c r="A257" s="284"/>
      <c r="B257" s="284"/>
      <c r="C257" s="345"/>
      <c r="D257" s="346"/>
      <c r="E257" s="346"/>
      <c r="F257" s="346"/>
      <c r="G257" s="346"/>
      <c r="H257" s="346"/>
      <c r="I257" s="347"/>
    </row>
    <row r="258" spans="1:9" x14ac:dyDescent="0.25">
      <c r="A258" s="284"/>
      <c r="B258" s="284"/>
      <c r="C258" s="9" t="s">
        <v>8</v>
      </c>
      <c r="D258" s="238"/>
      <c r="E258" s="239"/>
      <c r="F258" s="239"/>
      <c r="G258" s="239"/>
      <c r="H258" s="239"/>
      <c r="I258" s="240"/>
    </row>
    <row r="259" spans="1:9" ht="15" customHeight="1" x14ac:dyDescent="0.25">
      <c r="A259" s="284"/>
      <c r="B259" s="284"/>
      <c r="C259" s="6" t="s">
        <v>9</v>
      </c>
      <c r="D259" s="222" t="s">
        <v>66</v>
      </c>
      <c r="E259" s="223"/>
      <c r="F259" s="223"/>
      <c r="G259" s="223"/>
      <c r="H259" s="224"/>
      <c r="I259" s="98"/>
    </row>
    <row r="260" spans="1:9" s="21" customFormat="1" ht="15" customHeight="1" x14ac:dyDescent="0.25">
      <c r="A260" s="284"/>
      <c r="B260" s="284"/>
      <c r="C260" s="264"/>
      <c r="D260" s="265"/>
      <c r="E260" s="265"/>
      <c r="F260" s="265"/>
      <c r="G260" s="265"/>
      <c r="H260" s="265"/>
      <c r="I260" s="266"/>
    </row>
    <row r="261" spans="1:9" ht="15" customHeight="1" x14ac:dyDescent="0.25">
      <c r="A261" s="284"/>
      <c r="B261" s="284"/>
      <c r="C261" s="241" t="s">
        <v>10</v>
      </c>
      <c r="D261" s="222" t="s">
        <v>68</v>
      </c>
      <c r="E261" s="223"/>
      <c r="F261" s="223"/>
      <c r="G261" s="223"/>
      <c r="H261" s="224"/>
      <c r="I261" s="193" t="s">
        <v>19</v>
      </c>
    </row>
    <row r="262" spans="1:9" ht="15" customHeight="1" x14ac:dyDescent="0.25">
      <c r="A262" s="284"/>
      <c r="B262" s="284"/>
      <c r="C262" s="273"/>
      <c r="D262" s="222" t="s">
        <v>597</v>
      </c>
      <c r="E262" s="223"/>
      <c r="F262" s="223"/>
      <c r="G262" s="223"/>
      <c r="H262" s="224"/>
      <c r="I262" s="193"/>
    </row>
    <row r="263" spans="1:9" ht="15" customHeight="1" x14ac:dyDescent="0.25">
      <c r="A263" s="284"/>
      <c r="B263" s="284"/>
      <c r="C263" s="242"/>
      <c r="D263" s="222" t="s">
        <v>598</v>
      </c>
      <c r="E263" s="223"/>
      <c r="F263" s="223"/>
      <c r="G263" s="223"/>
      <c r="H263" s="224"/>
      <c r="I263" s="193"/>
    </row>
    <row r="264" spans="1:9" x14ac:dyDescent="0.25">
      <c r="A264" s="284"/>
      <c r="B264" s="284"/>
      <c r="C264" s="264"/>
      <c r="D264" s="265"/>
      <c r="E264" s="265"/>
      <c r="F264" s="265"/>
      <c r="G264" s="265"/>
      <c r="H264" s="265"/>
      <c r="I264" s="266"/>
    </row>
    <row r="265" spans="1:9" ht="15" customHeight="1" x14ac:dyDescent="0.25">
      <c r="A265" s="284"/>
      <c r="B265" s="284"/>
      <c r="C265" s="241" t="s">
        <v>11</v>
      </c>
      <c r="D265" s="221" t="s">
        <v>599</v>
      </c>
      <c r="E265" s="221"/>
      <c r="F265" s="221"/>
      <c r="G265" s="221"/>
      <c r="H265" s="221"/>
      <c r="I265" s="221"/>
    </row>
    <row r="266" spans="1:9" ht="15" customHeight="1" x14ac:dyDescent="0.25">
      <c r="A266" s="284"/>
      <c r="B266" s="284"/>
      <c r="C266" s="273"/>
      <c r="D266" s="221"/>
      <c r="E266" s="221"/>
      <c r="F266" s="221"/>
      <c r="G266" s="221"/>
      <c r="H266" s="221"/>
      <c r="I266" s="221"/>
    </row>
    <row r="267" spans="1:9" ht="15" customHeight="1" x14ac:dyDescent="0.25">
      <c r="A267" s="284"/>
      <c r="B267" s="284"/>
      <c r="C267" s="273"/>
      <c r="D267" s="221"/>
      <c r="E267" s="221"/>
      <c r="F267" s="221"/>
      <c r="G267" s="221"/>
      <c r="H267" s="221"/>
      <c r="I267" s="221"/>
    </row>
    <row r="268" spans="1:9" ht="15" customHeight="1" x14ac:dyDescent="0.25">
      <c r="A268" s="284"/>
      <c r="B268" s="284"/>
      <c r="C268" s="273"/>
      <c r="D268" s="221"/>
      <c r="E268" s="221"/>
      <c r="F268" s="221"/>
      <c r="G268" s="221"/>
      <c r="H268" s="221"/>
      <c r="I268" s="221"/>
    </row>
    <row r="269" spans="1:9" ht="15" customHeight="1" x14ac:dyDescent="0.25">
      <c r="A269" s="284"/>
      <c r="B269" s="284"/>
      <c r="C269" s="242"/>
      <c r="D269" s="221"/>
      <c r="E269" s="221"/>
      <c r="F269" s="221"/>
      <c r="G269" s="221"/>
      <c r="H269" s="221"/>
      <c r="I269" s="221"/>
    </row>
    <row r="270" spans="1:9" x14ac:dyDescent="0.25">
      <c r="A270" s="284"/>
      <c r="B270" s="284"/>
      <c r="C270" s="264"/>
      <c r="D270" s="265"/>
      <c r="E270" s="265"/>
      <c r="F270" s="265"/>
      <c r="G270" s="265"/>
      <c r="H270" s="265"/>
      <c r="I270" s="266"/>
    </row>
    <row r="271" spans="1:9" x14ac:dyDescent="0.25">
      <c r="A271" s="284"/>
      <c r="B271" s="284"/>
      <c r="C271" s="24" t="s">
        <v>12</v>
      </c>
      <c r="D271" s="29" t="s">
        <v>600</v>
      </c>
      <c r="E271" s="238"/>
      <c r="F271" s="239"/>
      <c r="G271" s="239"/>
      <c r="H271" s="239"/>
      <c r="I271" s="240"/>
    </row>
    <row r="272" spans="1:9" ht="15" customHeight="1" x14ac:dyDescent="0.25">
      <c r="A272" s="284"/>
      <c r="B272" s="284"/>
      <c r="C272" s="10" t="s">
        <v>14</v>
      </c>
      <c r="D272" s="11">
        <v>0.09</v>
      </c>
      <c r="E272" s="276" t="s">
        <v>15</v>
      </c>
      <c r="F272" s="277"/>
      <c r="G272" s="277"/>
      <c r="H272" s="277"/>
      <c r="I272" s="278"/>
    </row>
    <row r="273" spans="1:9" x14ac:dyDescent="0.25">
      <c r="A273" s="284"/>
      <c r="B273" s="284"/>
      <c r="C273" s="10" t="s">
        <v>16</v>
      </c>
      <c r="D273" s="12">
        <v>200949</v>
      </c>
      <c r="E273" s="322" t="s">
        <v>590</v>
      </c>
      <c r="F273" s="322"/>
      <c r="G273" s="322"/>
      <c r="H273" s="322"/>
      <c r="I273" s="323" t="s">
        <v>617</v>
      </c>
    </row>
    <row r="274" spans="1:9" ht="30" x14ac:dyDescent="0.25">
      <c r="A274" s="285"/>
      <c r="B274" s="285"/>
      <c r="C274" s="6" t="s">
        <v>17</v>
      </c>
      <c r="D274" s="13">
        <v>97.5</v>
      </c>
      <c r="E274" s="322"/>
      <c r="F274" s="322"/>
      <c r="G274" s="322"/>
      <c r="H274" s="322"/>
      <c r="I274" s="323"/>
    </row>
    <row r="275" spans="1:9" x14ac:dyDescent="0.25">
      <c r="A275" s="281"/>
      <c r="B275" s="281"/>
      <c r="C275" s="281"/>
      <c r="D275" s="281"/>
      <c r="E275" s="281"/>
      <c r="F275" s="281"/>
      <c r="G275" s="281"/>
      <c r="H275" s="281"/>
      <c r="I275" s="281"/>
    </row>
  </sheetData>
  <mergeCells count="264">
    <mergeCell ref="E272:I272"/>
    <mergeCell ref="E273:H274"/>
    <mergeCell ref="I273:I274"/>
    <mergeCell ref="A275:I275"/>
    <mergeCell ref="B248:B274"/>
    <mergeCell ref="A248:A274"/>
    <mergeCell ref="D263:H263"/>
    <mergeCell ref="C264:I264"/>
    <mergeCell ref="C260:I260"/>
    <mergeCell ref="C261:C263"/>
    <mergeCell ref="C265:C269"/>
    <mergeCell ref="C257:I257"/>
    <mergeCell ref="D258:I258"/>
    <mergeCell ref="D259:H259"/>
    <mergeCell ref="D261:H261"/>
    <mergeCell ref="D262:H262"/>
    <mergeCell ref="D265:I269"/>
    <mergeCell ref="C270:I270"/>
    <mergeCell ref="E271:I271"/>
    <mergeCell ref="I261:I263"/>
    <mergeCell ref="E256:I256"/>
    <mergeCell ref="F255:I255"/>
    <mergeCell ref="I248:I253"/>
    <mergeCell ref="C254:I254"/>
    <mergeCell ref="A246:I246"/>
    <mergeCell ref="B220:B245"/>
    <mergeCell ref="C226:I226"/>
    <mergeCell ref="E228:I228"/>
    <mergeCell ref="C229:I229"/>
    <mergeCell ref="D230:I230"/>
    <mergeCell ref="C232:I232"/>
    <mergeCell ref="D233:H233"/>
    <mergeCell ref="D234:H234"/>
    <mergeCell ref="D231:H231"/>
    <mergeCell ref="D235:H235"/>
    <mergeCell ref="I233:I235"/>
    <mergeCell ref="F227:I227"/>
    <mergeCell ref="D237:I240"/>
    <mergeCell ref="C237:C240"/>
    <mergeCell ref="C233:C235"/>
    <mergeCell ref="A218:I218"/>
    <mergeCell ref="I220:I221"/>
    <mergeCell ref="I222:I225"/>
    <mergeCell ref="A220:A245"/>
    <mergeCell ref="C236:I236"/>
    <mergeCell ref="C241:I241"/>
    <mergeCell ref="E242:I242"/>
    <mergeCell ref="E243:I243"/>
    <mergeCell ref="E244:I245"/>
    <mergeCell ref="C222:C223"/>
    <mergeCell ref="D222:D223"/>
    <mergeCell ref="E222:E223"/>
    <mergeCell ref="H222:H223"/>
    <mergeCell ref="F222:F223"/>
    <mergeCell ref="H224:H225"/>
    <mergeCell ref="G222:G223"/>
    <mergeCell ref="C224:C225"/>
    <mergeCell ref="D224:D225"/>
    <mergeCell ref="E224:E225"/>
    <mergeCell ref="F224:F225"/>
    <mergeCell ref="G224:G225"/>
    <mergeCell ref="E216:H217"/>
    <mergeCell ref="I216:I217"/>
    <mergeCell ref="A191:I191"/>
    <mergeCell ref="I204:I206"/>
    <mergeCell ref="C203:I203"/>
    <mergeCell ref="C204:C206"/>
    <mergeCell ref="I194:I196"/>
    <mergeCell ref="F196:H196"/>
    <mergeCell ref="C197:I197"/>
    <mergeCell ref="E199:I199"/>
    <mergeCell ref="C200:I200"/>
    <mergeCell ref="D201:I201"/>
    <mergeCell ref="D202:H202"/>
    <mergeCell ref="D204:H204"/>
    <mergeCell ref="D205:H205"/>
    <mergeCell ref="C212:I212"/>
    <mergeCell ref="E213:I213"/>
    <mergeCell ref="E214:I215"/>
    <mergeCell ref="C214:C215"/>
    <mergeCell ref="D214:D215"/>
    <mergeCell ref="D208:I211"/>
    <mergeCell ref="B193:B217"/>
    <mergeCell ref="A193:A217"/>
    <mergeCell ref="D171:H171"/>
    <mergeCell ref="D173:I177"/>
    <mergeCell ref="D179:I185"/>
    <mergeCell ref="D206:H206"/>
    <mergeCell ref="C207:I207"/>
    <mergeCell ref="C208:C211"/>
    <mergeCell ref="F198:I198"/>
    <mergeCell ref="E188:I188"/>
    <mergeCell ref="E189:I190"/>
    <mergeCell ref="A153:I153"/>
    <mergeCell ref="I166:I171"/>
    <mergeCell ref="I157:I158"/>
    <mergeCell ref="A155:A190"/>
    <mergeCell ref="B155:B190"/>
    <mergeCell ref="C159:I159"/>
    <mergeCell ref="C172:I172"/>
    <mergeCell ref="C173:C177"/>
    <mergeCell ref="C166:C171"/>
    <mergeCell ref="F160:I160"/>
    <mergeCell ref="E161:I161"/>
    <mergeCell ref="D163:I163"/>
    <mergeCell ref="D164:H164"/>
    <mergeCell ref="D166:H166"/>
    <mergeCell ref="C165:I165"/>
    <mergeCell ref="C162:I162"/>
    <mergeCell ref="C178:I178"/>
    <mergeCell ref="C186:I186"/>
    <mergeCell ref="D187:I187"/>
    <mergeCell ref="C179:C185"/>
    <mergeCell ref="D167:H167"/>
    <mergeCell ref="D168:H168"/>
    <mergeCell ref="D169:H169"/>
    <mergeCell ref="D170:H170"/>
    <mergeCell ref="C143:I143"/>
    <mergeCell ref="C148:I148"/>
    <mergeCell ref="E149:I149"/>
    <mergeCell ref="E150:I150"/>
    <mergeCell ref="E151:I152"/>
    <mergeCell ref="D144:I147"/>
    <mergeCell ref="A124:A152"/>
    <mergeCell ref="B124:B152"/>
    <mergeCell ref="I126:I131"/>
    <mergeCell ref="C133:I133"/>
    <mergeCell ref="C136:I136"/>
    <mergeCell ref="C144:C147"/>
    <mergeCell ref="C140:C142"/>
    <mergeCell ref="C139:I139"/>
    <mergeCell ref="E135:I135"/>
    <mergeCell ref="D137:I137"/>
    <mergeCell ref="D138:H138"/>
    <mergeCell ref="I140:I142"/>
    <mergeCell ref="D140:H140"/>
    <mergeCell ref="D141:H141"/>
    <mergeCell ref="D142:H142"/>
    <mergeCell ref="F134:I134"/>
    <mergeCell ref="A122:I122"/>
    <mergeCell ref="C112:I112"/>
    <mergeCell ref="C106:C111"/>
    <mergeCell ref="C113:C116"/>
    <mergeCell ref="C117:I117"/>
    <mergeCell ref="E118:I118"/>
    <mergeCell ref="D107:H107"/>
    <mergeCell ref="D108:H108"/>
    <mergeCell ref="D109:H109"/>
    <mergeCell ref="D110:H110"/>
    <mergeCell ref="D111:H111"/>
    <mergeCell ref="E92:I93"/>
    <mergeCell ref="A94:I94"/>
    <mergeCell ref="I106:I111"/>
    <mergeCell ref="A96:A121"/>
    <mergeCell ref="B96:B121"/>
    <mergeCell ref="I96:I98"/>
    <mergeCell ref="C99:I99"/>
    <mergeCell ref="E101:I101"/>
    <mergeCell ref="F100:I100"/>
    <mergeCell ref="C102:I102"/>
    <mergeCell ref="D103:I103"/>
    <mergeCell ref="D104:H104"/>
    <mergeCell ref="C105:I105"/>
    <mergeCell ref="D106:H106"/>
    <mergeCell ref="D113:I116"/>
    <mergeCell ref="E120:I121"/>
    <mergeCell ref="E119:I119"/>
    <mergeCell ref="C83:I83"/>
    <mergeCell ref="C84:C88"/>
    <mergeCell ref="C89:I89"/>
    <mergeCell ref="E90:I90"/>
    <mergeCell ref="E91:I91"/>
    <mergeCell ref="E76:I76"/>
    <mergeCell ref="C77:I77"/>
    <mergeCell ref="D78:I78"/>
    <mergeCell ref="C79:C82"/>
    <mergeCell ref="D79:H79"/>
    <mergeCell ref="D80:H80"/>
    <mergeCell ref="D81:H81"/>
    <mergeCell ref="D82:H82"/>
    <mergeCell ref="D84:I88"/>
    <mergeCell ref="I79:I82"/>
    <mergeCell ref="F66:F67"/>
    <mergeCell ref="G66:G67"/>
    <mergeCell ref="H66:H67"/>
    <mergeCell ref="H68:H69"/>
    <mergeCell ref="H70:H71"/>
    <mergeCell ref="H72:H73"/>
    <mergeCell ref="C74:I74"/>
    <mergeCell ref="C68:C69"/>
    <mergeCell ref="C70:C71"/>
    <mergeCell ref="C72:C73"/>
    <mergeCell ref="D72:D73"/>
    <mergeCell ref="E72:E73"/>
    <mergeCell ref="D70:D71"/>
    <mergeCell ref="D68:D69"/>
    <mergeCell ref="E68:E69"/>
    <mergeCell ref="E70:E71"/>
    <mergeCell ref="A33:A63"/>
    <mergeCell ref="B33:B63"/>
    <mergeCell ref="C52:C58"/>
    <mergeCell ref="C46:C50"/>
    <mergeCell ref="C45:I45"/>
    <mergeCell ref="D43:I43"/>
    <mergeCell ref="C42:I42"/>
    <mergeCell ref="E41:I41"/>
    <mergeCell ref="C39:I39"/>
    <mergeCell ref="E61:I61"/>
    <mergeCell ref="E62:I63"/>
    <mergeCell ref="I46:I50"/>
    <mergeCell ref="D44:H44"/>
    <mergeCell ref="D46:H46"/>
    <mergeCell ref="D47:H47"/>
    <mergeCell ref="D48:H48"/>
    <mergeCell ref="D49:H49"/>
    <mergeCell ref="D50:H50"/>
    <mergeCell ref="C21:C25"/>
    <mergeCell ref="C26:I26"/>
    <mergeCell ref="D21:I25"/>
    <mergeCell ref="F75:I75"/>
    <mergeCell ref="I33:I35"/>
    <mergeCell ref="I36:I38"/>
    <mergeCell ref="C59:I59"/>
    <mergeCell ref="E60:I60"/>
    <mergeCell ref="D52:I58"/>
    <mergeCell ref="I66:I69"/>
    <mergeCell ref="I70:I71"/>
    <mergeCell ref="I72:I73"/>
    <mergeCell ref="F68:F69"/>
    <mergeCell ref="F70:F71"/>
    <mergeCell ref="F72:F73"/>
    <mergeCell ref="G68:G69"/>
    <mergeCell ref="G70:G71"/>
    <mergeCell ref="G72:G73"/>
    <mergeCell ref="A64:I64"/>
    <mergeCell ref="A66:A93"/>
    <mergeCell ref="B66:B93"/>
    <mergeCell ref="C66:C67"/>
    <mergeCell ref="D66:D67"/>
    <mergeCell ref="E66:E67"/>
    <mergeCell ref="A31:I31"/>
    <mergeCell ref="F40:I40"/>
    <mergeCell ref="C51:I51"/>
    <mergeCell ref="D19:H19"/>
    <mergeCell ref="D14:H14"/>
    <mergeCell ref="F10:I10"/>
    <mergeCell ref="E11:I11"/>
    <mergeCell ref="C20:I20"/>
    <mergeCell ref="A1:I2"/>
    <mergeCell ref="F9:I9"/>
    <mergeCell ref="E29:I30"/>
    <mergeCell ref="E28:I28"/>
    <mergeCell ref="C16:C19"/>
    <mergeCell ref="D16:H16"/>
    <mergeCell ref="I16:I19"/>
    <mergeCell ref="D17:H17"/>
    <mergeCell ref="D18:H18"/>
    <mergeCell ref="A4:A30"/>
    <mergeCell ref="B4:B30"/>
    <mergeCell ref="I6:I8"/>
    <mergeCell ref="C12:I12"/>
    <mergeCell ref="D13:I13"/>
    <mergeCell ref="C15:I15"/>
    <mergeCell ref="E27:I27"/>
  </mergeCells>
  <hyperlinks>
    <hyperlink ref="E29:I30" r:id="rId1" display=" http://www.city-data.com/county/Aitkin_County-MN.html"/>
    <hyperlink ref="E62:I63" r:id="rId2" display=" http://www.city-data.com/county/Carlton_County-MN.html"/>
    <hyperlink ref="E92" r:id="rId3" display="http://www.city-data.com/county/Koochiching_County-MN.html "/>
    <hyperlink ref="E92:I93" r:id="rId4" display="http://www.city-data.com/county/Cook_County-MN.html "/>
    <hyperlink ref="E120" r:id="rId5"/>
    <hyperlink ref="E120:I121" r:id="rId6" display="http://www.city-data.com/county/Kanabec_County-MN.html "/>
    <hyperlink ref="E151" r:id="rId7"/>
    <hyperlink ref="E151:I152" r:id="rId8" display="http://www.city-data.com/county/Lake_County-MN.html "/>
    <hyperlink ref="E189:I190" r:id="rId9" display="http://www.city-data.com/county/Mille_Lacs_County-MN.html"/>
    <hyperlink ref="E189" r:id="rId10"/>
    <hyperlink ref="E216" r:id="rId11"/>
    <hyperlink ref="E244:I245" r:id="rId12" display="http://www.city-data.com/county/Mille_Lacs_County-MN.html"/>
    <hyperlink ref="E244" r:id="rId13"/>
    <hyperlink ref="E273" r:id="rId14"/>
  </hyperlinks>
  <pageMargins left="0.45" right="0.45" top="0.5" bottom="0.5" header="0" footer="0"/>
  <pageSetup scale="70" fitToHeight="0" orientation="landscape" r:id="rId15"/>
  <rowBreaks count="8" manualBreakCount="8">
    <brk id="31" max="16383" man="1"/>
    <brk id="64" max="16383" man="1"/>
    <brk id="94" max="16383" man="1"/>
    <brk id="122" max="16383" man="1"/>
    <brk id="153" max="16383" man="1"/>
    <brk id="191" max="16383" man="1"/>
    <brk id="218" max="16383" man="1"/>
    <brk id="2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9"/>
  <sheetViews>
    <sheetView zoomScaleNormal="100" workbookViewId="0">
      <selection activeCell="A3" sqref="A3"/>
    </sheetView>
  </sheetViews>
  <sheetFormatPr defaultRowHeight="15" x14ac:dyDescent="0.25"/>
  <cols>
    <col min="1" max="1" width="18.28515625" style="43" customWidth="1"/>
    <col min="2" max="2" width="6.42578125" style="43" bestFit="1" customWidth="1"/>
    <col min="3" max="3" width="33.5703125" style="43" customWidth="1"/>
    <col min="4" max="4" width="19.5703125" style="43" customWidth="1"/>
    <col min="5" max="5" width="19.7109375" style="43" customWidth="1"/>
    <col min="6" max="6" width="19.5703125" style="43" customWidth="1"/>
    <col min="7" max="7" width="15.28515625" style="43" customWidth="1"/>
    <col min="8" max="8" width="17.85546875" style="43" customWidth="1"/>
    <col min="9" max="9" width="37.140625" style="44" customWidth="1"/>
    <col min="10" max="10" width="8.85546875" style="15"/>
  </cols>
  <sheetData>
    <row r="1" spans="1:10" s="22" customFormat="1" ht="14.45" customHeight="1" x14ac:dyDescent="0.25">
      <c r="A1" s="226" t="s">
        <v>20</v>
      </c>
      <c r="B1" s="226"/>
      <c r="C1" s="226"/>
      <c r="D1" s="226"/>
      <c r="E1" s="226"/>
      <c r="F1" s="226"/>
      <c r="G1" s="226"/>
      <c r="H1" s="226"/>
      <c r="I1" s="226"/>
      <c r="J1" s="97"/>
    </row>
    <row r="2" spans="1:10" s="21" customFormat="1" ht="14.45" customHeight="1" x14ac:dyDescent="0.25">
      <c r="A2" s="226"/>
      <c r="B2" s="226"/>
      <c r="C2" s="226"/>
      <c r="D2" s="226"/>
      <c r="E2" s="226"/>
      <c r="F2" s="226"/>
      <c r="G2" s="226"/>
      <c r="H2" s="226"/>
      <c r="I2" s="226"/>
      <c r="J2" s="15"/>
    </row>
    <row r="3" spans="1:10" s="21" customFormat="1" ht="45" x14ac:dyDescent="0.25">
      <c r="A3" s="27" t="s">
        <v>0</v>
      </c>
      <c r="B3" s="24" t="s">
        <v>1</v>
      </c>
      <c r="C3" s="24" t="s">
        <v>21</v>
      </c>
      <c r="D3" s="4" t="s">
        <v>2</v>
      </c>
      <c r="E3" s="4" t="s">
        <v>23</v>
      </c>
      <c r="F3" s="4" t="s">
        <v>24</v>
      </c>
      <c r="G3" s="5" t="s">
        <v>22</v>
      </c>
      <c r="H3" s="5" t="s">
        <v>46</v>
      </c>
      <c r="I3" s="103" t="s">
        <v>290</v>
      </c>
      <c r="J3" s="15"/>
    </row>
    <row r="4" spans="1:10" x14ac:dyDescent="0.25">
      <c r="A4" s="228" t="s">
        <v>619</v>
      </c>
      <c r="B4" s="228">
        <v>4</v>
      </c>
      <c r="C4" s="6" t="s">
        <v>26</v>
      </c>
      <c r="D4" s="29" t="s">
        <v>7</v>
      </c>
      <c r="E4" s="29">
        <v>25.6</v>
      </c>
      <c r="F4" s="91">
        <v>25.6</v>
      </c>
      <c r="G4" s="7">
        <v>40.56</v>
      </c>
      <c r="H4" s="86" t="s">
        <v>630</v>
      </c>
      <c r="I4" s="244" t="s">
        <v>633</v>
      </c>
    </row>
    <row r="5" spans="1:10" x14ac:dyDescent="0.25">
      <c r="A5" s="228"/>
      <c r="B5" s="228"/>
      <c r="C5" s="38" t="s">
        <v>631</v>
      </c>
      <c r="D5" s="29" t="s">
        <v>7</v>
      </c>
      <c r="E5" s="29">
        <v>11.6</v>
      </c>
      <c r="F5" s="91">
        <v>23.6</v>
      </c>
      <c r="G5" s="7">
        <v>28.19</v>
      </c>
      <c r="H5" s="86" t="s">
        <v>632</v>
      </c>
      <c r="I5" s="244"/>
    </row>
    <row r="6" spans="1:10" ht="15" customHeight="1" x14ac:dyDescent="0.25">
      <c r="A6" s="228"/>
      <c r="B6" s="228"/>
      <c r="C6" s="6" t="s">
        <v>634</v>
      </c>
      <c r="D6" s="29" t="s">
        <v>7</v>
      </c>
      <c r="E6" s="29">
        <v>15.9</v>
      </c>
      <c r="F6" s="91">
        <v>18.5</v>
      </c>
      <c r="G6" s="7">
        <v>32.96</v>
      </c>
      <c r="H6" s="86" t="s">
        <v>635</v>
      </c>
      <c r="I6" s="244"/>
    </row>
    <row r="7" spans="1:10" x14ac:dyDescent="0.25">
      <c r="A7" s="228"/>
      <c r="B7" s="228"/>
      <c r="C7" s="6" t="s">
        <v>634</v>
      </c>
      <c r="D7" s="29" t="s">
        <v>7</v>
      </c>
      <c r="E7" s="29">
        <v>3.7</v>
      </c>
      <c r="F7" s="91">
        <v>7.3</v>
      </c>
      <c r="G7" s="7">
        <v>26.3</v>
      </c>
      <c r="H7" s="86" t="s">
        <v>635</v>
      </c>
      <c r="I7" s="244"/>
    </row>
    <row r="8" spans="1:10" x14ac:dyDescent="0.25">
      <c r="A8" s="228"/>
      <c r="B8" s="228"/>
      <c r="C8" s="6" t="s">
        <v>637</v>
      </c>
      <c r="D8" s="29" t="s">
        <v>7</v>
      </c>
      <c r="E8" s="29">
        <v>6.8</v>
      </c>
      <c r="F8" s="91">
        <v>9.5</v>
      </c>
      <c r="G8" s="7">
        <v>30</v>
      </c>
      <c r="H8" s="86" t="s">
        <v>635</v>
      </c>
      <c r="I8" s="244" t="s">
        <v>636</v>
      </c>
    </row>
    <row r="9" spans="1:10" x14ac:dyDescent="0.25">
      <c r="A9" s="228"/>
      <c r="B9" s="228"/>
      <c r="C9" s="6" t="s">
        <v>638</v>
      </c>
      <c r="D9" s="29" t="s">
        <v>7</v>
      </c>
      <c r="E9" s="29">
        <v>11.5</v>
      </c>
      <c r="F9" s="91">
        <v>14.5</v>
      </c>
      <c r="G9" s="7">
        <v>30.88</v>
      </c>
      <c r="H9" s="86" t="s">
        <v>635</v>
      </c>
      <c r="I9" s="244"/>
    </row>
    <row r="10" spans="1:10" x14ac:dyDescent="0.25">
      <c r="A10" s="228"/>
      <c r="B10" s="228"/>
      <c r="C10" s="6" t="s">
        <v>639</v>
      </c>
      <c r="D10" s="29" t="s">
        <v>7</v>
      </c>
      <c r="E10" s="29">
        <v>0.4</v>
      </c>
      <c r="F10" s="91">
        <v>1.6</v>
      </c>
      <c r="G10" s="7">
        <v>19.309999999999999</v>
      </c>
      <c r="H10" s="86" t="s">
        <v>640</v>
      </c>
      <c r="I10" s="244"/>
    </row>
    <row r="11" spans="1:10" x14ac:dyDescent="0.25">
      <c r="A11" s="228"/>
      <c r="B11" s="228"/>
      <c r="C11" s="6" t="s">
        <v>162</v>
      </c>
      <c r="D11" s="29" t="s">
        <v>7</v>
      </c>
      <c r="E11" s="29">
        <v>0.7</v>
      </c>
      <c r="F11" s="91">
        <v>4.5999999999999996</v>
      </c>
      <c r="G11" s="7">
        <v>21.11</v>
      </c>
      <c r="H11" s="86" t="s">
        <v>640</v>
      </c>
      <c r="I11" s="244"/>
    </row>
    <row r="12" spans="1:10" x14ac:dyDescent="0.25">
      <c r="A12" s="228"/>
      <c r="B12" s="228"/>
      <c r="C12" s="6" t="s">
        <v>162</v>
      </c>
      <c r="D12" s="29" t="s">
        <v>7</v>
      </c>
      <c r="E12" s="29">
        <v>0.4</v>
      </c>
      <c r="F12" s="91">
        <v>4.8</v>
      </c>
      <c r="G12" s="7">
        <v>19.55</v>
      </c>
      <c r="H12" s="86" t="s">
        <v>640</v>
      </c>
      <c r="I12" s="244"/>
    </row>
    <row r="13" spans="1:10" ht="15.6" customHeight="1" x14ac:dyDescent="0.25">
      <c r="A13" s="228"/>
      <c r="B13" s="228"/>
      <c r="C13" s="228"/>
      <c r="D13" s="228"/>
      <c r="E13" s="228"/>
      <c r="F13" s="228"/>
      <c r="G13" s="228"/>
      <c r="H13" s="228"/>
      <c r="I13" s="228"/>
    </row>
    <row r="14" spans="1:10" ht="15" customHeight="1" x14ac:dyDescent="0.25">
      <c r="A14" s="228"/>
      <c r="B14" s="228"/>
      <c r="C14" s="241" t="s">
        <v>4</v>
      </c>
      <c r="D14" s="7">
        <v>75</v>
      </c>
      <c r="E14" s="197" t="s">
        <v>974</v>
      </c>
      <c r="F14" s="198"/>
      <c r="G14" s="198"/>
      <c r="H14" s="198"/>
      <c r="I14" s="199"/>
    </row>
    <row r="15" spans="1:10" ht="15.6" customHeight="1" x14ac:dyDescent="0.25">
      <c r="A15" s="228"/>
      <c r="B15" s="228"/>
      <c r="C15" s="242"/>
      <c r="D15" s="7">
        <v>50</v>
      </c>
      <c r="E15" s="197" t="s">
        <v>973</v>
      </c>
      <c r="F15" s="198"/>
      <c r="G15" s="198"/>
      <c r="H15" s="198"/>
      <c r="I15" s="199"/>
    </row>
    <row r="16" spans="1:10" ht="15" customHeight="1" x14ac:dyDescent="0.25">
      <c r="A16" s="228"/>
      <c r="B16" s="228"/>
      <c r="C16" s="6" t="s">
        <v>5</v>
      </c>
      <c r="D16" s="7" t="s">
        <v>6</v>
      </c>
      <c r="E16" s="269"/>
      <c r="F16" s="269"/>
      <c r="G16" s="269"/>
      <c r="H16" s="269"/>
      <c r="I16" s="269"/>
    </row>
    <row r="17" spans="1:10" ht="15" customHeight="1" x14ac:dyDescent="0.25">
      <c r="A17" s="228"/>
      <c r="B17" s="228"/>
      <c r="C17" s="228"/>
      <c r="D17" s="228"/>
      <c r="E17" s="228"/>
      <c r="F17" s="228"/>
      <c r="G17" s="228"/>
      <c r="H17" s="228"/>
      <c r="I17" s="228"/>
    </row>
    <row r="18" spans="1:10" ht="15" customHeight="1" x14ac:dyDescent="0.25">
      <c r="A18" s="228"/>
      <c r="B18" s="228"/>
      <c r="C18" s="9" t="s">
        <v>8</v>
      </c>
      <c r="D18" s="269"/>
      <c r="E18" s="269"/>
      <c r="F18" s="269"/>
      <c r="G18" s="269"/>
      <c r="H18" s="269"/>
      <c r="I18" s="269"/>
    </row>
    <row r="19" spans="1:10" ht="15" customHeight="1" x14ac:dyDescent="0.25">
      <c r="A19" s="228"/>
      <c r="B19" s="228"/>
      <c r="C19" s="191" t="s">
        <v>641</v>
      </c>
      <c r="D19" s="289" t="s">
        <v>642</v>
      </c>
      <c r="E19" s="289"/>
      <c r="F19" s="289"/>
      <c r="G19" s="289"/>
      <c r="H19" s="289"/>
      <c r="I19" s="193" t="s">
        <v>643</v>
      </c>
    </row>
    <row r="20" spans="1:10" ht="15" customHeight="1" x14ac:dyDescent="0.25">
      <c r="A20" s="228"/>
      <c r="B20" s="228"/>
      <c r="C20" s="191"/>
      <c r="D20" s="192" t="s">
        <v>644</v>
      </c>
      <c r="E20" s="192"/>
      <c r="F20" s="192"/>
      <c r="G20" s="192"/>
      <c r="H20" s="192"/>
      <c r="I20" s="193"/>
    </row>
    <row r="21" spans="1:10" ht="15" customHeight="1" x14ac:dyDescent="0.25">
      <c r="A21" s="228"/>
      <c r="B21" s="228"/>
      <c r="C21" s="191"/>
      <c r="D21" s="192" t="s">
        <v>645</v>
      </c>
      <c r="E21" s="192"/>
      <c r="F21" s="192"/>
      <c r="G21" s="192"/>
      <c r="H21" s="192"/>
      <c r="I21" s="193"/>
    </row>
    <row r="22" spans="1:10" ht="15" customHeight="1" x14ac:dyDescent="0.25">
      <c r="A22" s="228"/>
      <c r="B22" s="228"/>
      <c r="C22" s="191"/>
      <c r="D22" s="192" t="s">
        <v>646</v>
      </c>
      <c r="E22" s="192"/>
      <c r="F22" s="192"/>
      <c r="G22" s="192"/>
      <c r="H22" s="192"/>
      <c r="I22" s="193"/>
    </row>
    <row r="23" spans="1:10" ht="15" customHeight="1" x14ac:dyDescent="0.25">
      <c r="A23" s="228"/>
      <c r="B23" s="228"/>
      <c r="C23" s="191"/>
      <c r="D23" s="192" t="s">
        <v>647</v>
      </c>
      <c r="E23" s="192"/>
      <c r="F23" s="192"/>
      <c r="G23" s="192"/>
      <c r="H23" s="192"/>
      <c r="I23" s="193"/>
    </row>
    <row r="24" spans="1:10" ht="15" customHeight="1" x14ac:dyDescent="0.25">
      <c r="A24" s="228"/>
      <c r="B24" s="228"/>
      <c r="C24" s="191"/>
      <c r="D24" s="289" t="s">
        <v>648</v>
      </c>
      <c r="E24" s="289"/>
      <c r="F24" s="289"/>
      <c r="G24" s="289"/>
      <c r="H24" s="289"/>
      <c r="I24" s="193"/>
    </row>
    <row r="25" spans="1:10" ht="15" customHeight="1" x14ac:dyDescent="0.25">
      <c r="A25" s="228"/>
      <c r="B25" s="228"/>
      <c r="C25" s="191"/>
      <c r="D25" s="192" t="s">
        <v>649</v>
      </c>
      <c r="E25" s="192"/>
      <c r="F25" s="192"/>
      <c r="G25" s="192"/>
      <c r="H25" s="192"/>
      <c r="I25" s="193"/>
    </row>
    <row r="26" spans="1:10" ht="15" customHeight="1" x14ac:dyDescent="0.25">
      <c r="A26" s="228"/>
      <c r="B26" s="228"/>
      <c r="C26" s="191"/>
      <c r="D26" s="192" t="s">
        <v>650</v>
      </c>
      <c r="E26" s="192"/>
      <c r="F26" s="192"/>
      <c r="G26" s="192"/>
      <c r="H26" s="192"/>
      <c r="I26" s="193"/>
    </row>
    <row r="27" spans="1:10" ht="15" customHeight="1" x14ac:dyDescent="0.25">
      <c r="A27" s="228"/>
      <c r="B27" s="228"/>
      <c r="C27" s="191"/>
      <c r="D27" s="192" t="s">
        <v>651</v>
      </c>
      <c r="E27" s="192"/>
      <c r="F27" s="192"/>
      <c r="G27" s="192"/>
      <c r="H27" s="192"/>
      <c r="I27" s="193"/>
    </row>
    <row r="28" spans="1:10" ht="15" customHeight="1" x14ac:dyDescent="0.25">
      <c r="A28" s="228"/>
      <c r="B28" s="228"/>
      <c r="C28" s="191"/>
      <c r="D28" s="192" t="s">
        <v>652</v>
      </c>
      <c r="E28" s="192"/>
      <c r="F28" s="192"/>
      <c r="G28" s="192"/>
      <c r="H28" s="192"/>
      <c r="I28" s="193"/>
    </row>
    <row r="29" spans="1:10" ht="15" customHeight="1" x14ac:dyDescent="0.25">
      <c r="A29" s="228"/>
      <c r="B29" s="228"/>
      <c r="C29" s="191"/>
      <c r="D29" s="192" t="s">
        <v>653</v>
      </c>
      <c r="E29" s="192"/>
      <c r="F29" s="192"/>
      <c r="G29" s="192"/>
      <c r="H29" s="192"/>
      <c r="I29" s="193"/>
    </row>
    <row r="30" spans="1:10" ht="30" customHeight="1" x14ac:dyDescent="0.25">
      <c r="A30" s="228"/>
      <c r="B30" s="228"/>
      <c r="C30" s="191" t="s">
        <v>781</v>
      </c>
      <c r="D30" s="192" t="s">
        <v>654</v>
      </c>
      <c r="E30" s="192"/>
      <c r="F30" s="192"/>
      <c r="G30" s="192"/>
      <c r="H30" s="192"/>
      <c r="I30" s="193" t="s">
        <v>655</v>
      </c>
    </row>
    <row r="31" spans="1:10" s="21" customFormat="1" ht="30" customHeight="1" x14ac:dyDescent="0.25">
      <c r="A31" s="228"/>
      <c r="B31" s="228"/>
      <c r="C31" s="191"/>
      <c r="D31" s="192"/>
      <c r="E31" s="192"/>
      <c r="F31" s="192"/>
      <c r="G31" s="192"/>
      <c r="H31" s="192"/>
      <c r="I31" s="193"/>
      <c r="J31" s="15"/>
    </row>
    <row r="32" spans="1:10" ht="15.6" customHeight="1" x14ac:dyDescent="0.25">
      <c r="A32" s="228"/>
      <c r="B32" s="228"/>
      <c r="C32" s="228"/>
      <c r="D32" s="228"/>
      <c r="E32" s="228"/>
      <c r="F32" s="228"/>
      <c r="G32" s="228"/>
      <c r="H32" s="228"/>
      <c r="I32" s="228"/>
    </row>
    <row r="33" spans="1:10" ht="15" customHeight="1" x14ac:dyDescent="0.25">
      <c r="A33" s="228"/>
      <c r="B33" s="228"/>
      <c r="C33" s="191" t="s">
        <v>11</v>
      </c>
      <c r="D33" s="221" t="s">
        <v>656</v>
      </c>
      <c r="E33" s="221"/>
      <c r="F33" s="221"/>
      <c r="G33" s="221"/>
      <c r="H33" s="221"/>
      <c r="I33" s="221"/>
    </row>
    <row r="34" spans="1:10" s="21" customFormat="1" ht="15" customHeight="1" x14ac:dyDescent="0.25">
      <c r="A34" s="228"/>
      <c r="B34" s="228"/>
      <c r="C34" s="191"/>
      <c r="D34" s="221"/>
      <c r="E34" s="221"/>
      <c r="F34" s="221"/>
      <c r="G34" s="221"/>
      <c r="H34" s="221"/>
      <c r="I34" s="221"/>
      <c r="J34" s="15"/>
    </row>
    <row r="35" spans="1:10" s="21" customFormat="1" ht="15" customHeight="1" x14ac:dyDescent="0.25">
      <c r="A35" s="228"/>
      <c r="B35" s="228"/>
      <c r="C35" s="191"/>
      <c r="D35" s="221"/>
      <c r="E35" s="221"/>
      <c r="F35" s="221"/>
      <c r="G35" s="221"/>
      <c r="H35" s="221"/>
      <c r="I35" s="221"/>
      <c r="J35" s="15"/>
    </row>
    <row r="36" spans="1:10" s="21" customFormat="1" ht="15" customHeight="1" x14ac:dyDescent="0.25">
      <c r="A36" s="228"/>
      <c r="B36" s="228"/>
      <c r="C36" s="228"/>
      <c r="D36" s="228"/>
      <c r="E36" s="228"/>
      <c r="F36" s="228"/>
      <c r="G36" s="228"/>
      <c r="H36" s="228"/>
      <c r="I36" s="228"/>
      <c r="J36" s="15"/>
    </row>
    <row r="37" spans="1:10" x14ac:dyDescent="0.25">
      <c r="A37" s="228"/>
      <c r="B37" s="228"/>
      <c r="C37" s="191" t="s">
        <v>657</v>
      </c>
      <c r="D37" s="245" t="s">
        <v>658</v>
      </c>
      <c r="E37" s="245"/>
      <c r="F37" s="245"/>
      <c r="G37" s="245"/>
      <c r="H37" s="245"/>
      <c r="I37" s="245"/>
    </row>
    <row r="38" spans="1:10" x14ac:dyDescent="0.25">
      <c r="A38" s="228"/>
      <c r="B38" s="228"/>
      <c r="C38" s="191"/>
      <c r="D38" s="245" t="s">
        <v>659</v>
      </c>
      <c r="E38" s="245"/>
      <c r="F38" s="245"/>
      <c r="G38" s="245"/>
      <c r="H38" s="245"/>
      <c r="I38" s="245"/>
    </row>
    <row r="39" spans="1:10" x14ac:dyDescent="0.25">
      <c r="A39" s="228"/>
      <c r="B39" s="228"/>
      <c r="C39" s="191"/>
      <c r="D39" s="245" t="s">
        <v>660</v>
      </c>
      <c r="E39" s="245"/>
      <c r="F39" s="245"/>
      <c r="G39" s="245"/>
      <c r="H39" s="245"/>
      <c r="I39" s="245"/>
    </row>
    <row r="40" spans="1:10" x14ac:dyDescent="0.25">
      <c r="A40" s="228"/>
      <c r="B40" s="228"/>
      <c r="C40" s="191"/>
      <c r="D40" s="245" t="s">
        <v>661</v>
      </c>
      <c r="E40" s="245"/>
      <c r="F40" s="245"/>
      <c r="G40" s="245"/>
      <c r="H40" s="245"/>
      <c r="I40" s="245"/>
    </row>
    <row r="41" spans="1:10" s="21" customFormat="1" ht="15.6" customHeight="1" x14ac:dyDescent="0.25">
      <c r="A41" s="228"/>
      <c r="B41" s="228"/>
      <c r="C41" s="228"/>
      <c r="D41" s="228"/>
      <c r="E41" s="228"/>
      <c r="F41" s="228"/>
      <c r="G41" s="228"/>
      <c r="H41" s="228"/>
      <c r="I41" s="228"/>
      <c r="J41" s="15"/>
    </row>
    <row r="42" spans="1:10" ht="15.6" customHeight="1" x14ac:dyDescent="0.25">
      <c r="A42" s="228"/>
      <c r="B42" s="228"/>
      <c r="C42" s="24" t="s">
        <v>12</v>
      </c>
      <c r="D42" s="29" t="s">
        <v>13</v>
      </c>
      <c r="E42" s="269"/>
      <c r="F42" s="269"/>
      <c r="G42" s="269"/>
      <c r="H42" s="269"/>
      <c r="I42" s="269"/>
    </row>
    <row r="43" spans="1:10" ht="15.6" customHeight="1" x14ac:dyDescent="0.25">
      <c r="A43" s="228"/>
      <c r="B43" s="228"/>
      <c r="C43" s="10" t="s">
        <v>14</v>
      </c>
      <c r="D43" s="11">
        <v>0.2</v>
      </c>
      <c r="E43" s="193" t="s">
        <v>15</v>
      </c>
      <c r="F43" s="193"/>
      <c r="G43" s="193"/>
      <c r="H43" s="193"/>
      <c r="I43" s="193"/>
    </row>
    <row r="44" spans="1:10" ht="15" customHeight="1" x14ac:dyDescent="0.25">
      <c r="A44" s="228"/>
      <c r="B44" s="228"/>
      <c r="C44" s="10" t="s">
        <v>16</v>
      </c>
      <c r="D44" s="12">
        <v>341864</v>
      </c>
      <c r="E44" s="290" t="s">
        <v>695</v>
      </c>
      <c r="F44" s="290"/>
      <c r="G44" s="290"/>
      <c r="H44" s="290"/>
      <c r="I44" s="290"/>
    </row>
    <row r="45" spans="1:10" ht="15" customHeight="1" x14ac:dyDescent="0.25">
      <c r="A45" s="228"/>
      <c r="B45" s="228"/>
      <c r="C45" s="6" t="s">
        <v>17</v>
      </c>
      <c r="D45" s="13">
        <v>113.1</v>
      </c>
      <c r="E45" s="290"/>
      <c r="F45" s="290"/>
      <c r="G45" s="290"/>
      <c r="H45" s="290"/>
      <c r="I45" s="290"/>
    </row>
    <row r="46" spans="1:10" x14ac:dyDescent="0.25">
      <c r="A46" s="281"/>
      <c r="B46" s="281"/>
      <c r="C46" s="281"/>
      <c r="D46" s="281"/>
      <c r="E46" s="281"/>
      <c r="F46" s="281"/>
      <c r="G46" s="281"/>
      <c r="H46" s="281"/>
      <c r="I46" s="281"/>
    </row>
    <row r="47" spans="1:10" s="21" customFormat="1" ht="45" x14ac:dyDescent="0.25">
      <c r="A47" s="27" t="s">
        <v>0</v>
      </c>
      <c r="B47" s="24" t="s">
        <v>1</v>
      </c>
      <c r="C47" s="24" t="s">
        <v>21</v>
      </c>
      <c r="D47" s="4" t="s">
        <v>2</v>
      </c>
      <c r="E47" s="4" t="s">
        <v>23</v>
      </c>
      <c r="F47" s="4" t="s">
        <v>24</v>
      </c>
      <c r="G47" s="5" t="s">
        <v>22</v>
      </c>
      <c r="H47" s="5" t="s">
        <v>46</v>
      </c>
      <c r="I47" s="103" t="s">
        <v>290</v>
      </c>
      <c r="J47" s="15"/>
    </row>
    <row r="48" spans="1:10" ht="15" customHeight="1" x14ac:dyDescent="0.25">
      <c r="A48" s="228" t="s">
        <v>620</v>
      </c>
      <c r="B48" s="228">
        <v>4</v>
      </c>
      <c r="C48" s="351" t="s">
        <v>26</v>
      </c>
      <c r="D48" s="269" t="s">
        <v>7</v>
      </c>
      <c r="E48" s="269" t="s">
        <v>662</v>
      </c>
      <c r="F48" s="269" t="s">
        <v>663</v>
      </c>
      <c r="G48" s="279">
        <v>42.96</v>
      </c>
      <c r="H48" s="280"/>
      <c r="I48" s="244" t="s">
        <v>666</v>
      </c>
    </row>
    <row r="49" spans="1:10" s="21" customFormat="1" ht="15" customHeight="1" x14ac:dyDescent="0.25">
      <c r="A49" s="228"/>
      <c r="B49" s="228"/>
      <c r="C49" s="351"/>
      <c r="D49" s="269"/>
      <c r="E49" s="269"/>
      <c r="F49" s="269"/>
      <c r="G49" s="279"/>
      <c r="H49" s="280"/>
      <c r="I49" s="244"/>
      <c r="J49" s="15"/>
    </row>
    <row r="50" spans="1:10" s="21" customFormat="1" ht="15" customHeight="1" x14ac:dyDescent="0.25">
      <c r="A50" s="228"/>
      <c r="B50" s="228"/>
      <c r="C50" s="351"/>
      <c r="D50" s="269"/>
      <c r="E50" s="269"/>
      <c r="F50" s="269"/>
      <c r="G50" s="279"/>
      <c r="H50" s="280"/>
      <c r="I50" s="244"/>
      <c r="J50" s="15"/>
    </row>
    <row r="51" spans="1:10" ht="15.6" customHeight="1" x14ac:dyDescent="0.25">
      <c r="A51" s="228"/>
      <c r="B51" s="228"/>
      <c r="C51" s="191" t="s">
        <v>162</v>
      </c>
      <c r="D51" s="269" t="s">
        <v>7</v>
      </c>
      <c r="E51" s="269" t="s">
        <v>664</v>
      </c>
      <c r="F51" s="269" t="s">
        <v>665</v>
      </c>
      <c r="G51" s="279">
        <v>39.979999999999997</v>
      </c>
      <c r="H51" s="280"/>
      <c r="I51" s="244"/>
    </row>
    <row r="52" spans="1:10" s="21" customFormat="1" ht="15.6" customHeight="1" x14ac:dyDescent="0.25">
      <c r="A52" s="228"/>
      <c r="B52" s="228"/>
      <c r="C52" s="191"/>
      <c r="D52" s="269"/>
      <c r="E52" s="269"/>
      <c r="F52" s="269"/>
      <c r="G52" s="279"/>
      <c r="H52" s="280"/>
      <c r="I52" s="244" t="s">
        <v>669</v>
      </c>
      <c r="J52" s="15"/>
    </row>
    <row r="53" spans="1:10" s="21" customFormat="1" ht="15.6" customHeight="1" x14ac:dyDescent="0.25">
      <c r="A53" s="228"/>
      <c r="B53" s="228"/>
      <c r="C53" s="191"/>
      <c r="D53" s="269"/>
      <c r="E53" s="269"/>
      <c r="F53" s="269"/>
      <c r="G53" s="279"/>
      <c r="H53" s="280"/>
      <c r="I53" s="244"/>
      <c r="J53" s="15"/>
    </row>
    <row r="54" spans="1:10" s="21" customFormat="1" ht="15" customHeight="1" x14ac:dyDescent="0.25">
      <c r="A54" s="228"/>
      <c r="B54" s="228"/>
      <c r="C54" s="351" t="s">
        <v>82</v>
      </c>
      <c r="D54" s="269" t="s">
        <v>7</v>
      </c>
      <c r="E54" s="269" t="s">
        <v>667</v>
      </c>
      <c r="F54" s="269" t="s">
        <v>668</v>
      </c>
      <c r="G54" s="279">
        <v>31.81</v>
      </c>
      <c r="H54" s="280"/>
      <c r="I54" s="244"/>
      <c r="J54" s="15"/>
    </row>
    <row r="55" spans="1:10" ht="15.6" customHeight="1" x14ac:dyDescent="0.25">
      <c r="A55" s="228"/>
      <c r="B55" s="228"/>
      <c r="C55" s="351"/>
      <c r="D55" s="269"/>
      <c r="E55" s="269"/>
      <c r="F55" s="269"/>
      <c r="G55" s="279"/>
      <c r="H55" s="280"/>
      <c r="I55" s="244" t="s">
        <v>672</v>
      </c>
    </row>
    <row r="56" spans="1:10" ht="15.6" customHeight="1" x14ac:dyDescent="0.25">
      <c r="A56" s="228"/>
      <c r="B56" s="228"/>
      <c r="C56" s="351" t="s">
        <v>39</v>
      </c>
      <c r="D56" s="269" t="s">
        <v>7</v>
      </c>
      <c r="E56" s="269" t="s">
        <v>670</v>
      </c>
      <c r="F56" s="269" t="s">
        <v>671</v>
      </c>
      <c r="G56" s="279">
        <v>31.81</v>
      </c>
      <c r="H56" s="280"/>
      <c r="I56" s="244"/>
    </row>
    <row r="57" spans="1:10" s="21" customFormat="1" x14ac:dyDescent="0.25">
      <c r="A57" s="228"/>
      <c r="B57" s="228"/>
      <c r="C57" s="351"/>
      <c r="D57" s="269"/>
      <c r="E57" s="269"/>
      <c r="F57" s="269"/>
      <c r="G57" s="279"/>
      <c r="H57" s="280"/>
      <c r="I57" s="244"/>
      <c r="J57" s="15"/>
    </row>
    <row r="58" spans="1:10" x14ac:dyDescent="0.25">
      <c r="A58" s="228"/>
      <c r="B58" s="228"/>
      <c r="C58" s="351" t="s">
        <v>39</v>
      </c>
      <c r="D58" s="269" t="s">
        <v>673</v>
      </c>
      <c r="E58" s="269" t="s">
        <v>537</v>
      </c>
      <c r="F58" s="269" t="s">
        <v>674</v>
      </c>
      <c r="G58" s="279">
        <v>20.43</v>
      </c>
      <c r="H58" s="280"/>
      <c r="I58" s="244" t="s">
        <v>675</v>
      </c>
    </row>
    <row r="59" spans="1:10" s="21" customFormat="1" x14ac:dyDescent="0.25">
      <c r="A59" s="228"/>
      <c r="B59" s="228"/>
      <c r="C59" s="351"/>
      <c r="D59" s="269"/>
      <c r="E59" s="269"/>
      <c r="F59" s="269"/>
      <c r="G59" s="279"/>
      <c r="H59" s="280"/>
      <c r="I59" s="244"/>
      <c r="J59" s="15"/>
    </row>
    <row r="60" spans="1:10" x14ac:dyDescent="0.25">
      <c r="A60" s="228"/>
      <c r="B60" s="228"/>
      <c r="C60" s="351" t="s">
        <v>676</v>
      </c>
      <c r="D60" s="269" t="s">
        <v>673</v>
      </c>
      <c r="E60" s="269" t="s">
        <v>272</v>
      </c>
      <c r="F60" s="269" t="s">
        <v>677</v>
      </c>
      <c r="G60" s="279">
        <v>22.72</v>
      </c>
      <c r="H60" s="280"/>
      <c r="I60" s="244" t="s">
        <v>678</v>
      </c>
    </row>
    <row r="61" spans="1:10" s="21" customFormat="1" x14ac:dyDescent="0.25">
      <c r="A61" s="228"/>
      <c r="B61" s="228"/>
      <c r="C61" s="351"/>
      <c r="D61" s="269"/>
      <c r="E61" s="269"/>
      <c r="F61" s="269"/>
      <c r="G61" s="279"/>
      <c r="H61" s="280"/>
      <c r="I61" s="244"/>
      <c r="J61" s="15"/>
    </row>
    <row r="62" spans="1:10" s="21" customFormat="1" x14ac:dyDescent="0.25">
      <c r="A62" s="228"/>
      <c r="B62" s="228"/>
      <c r="C62" s="351" t="s">
        <v>222</v>
      </c>
      <c r="D62" s="269" t="s">
        <v>673</v>
      </c>
      <c r="E62" s="269" t="s">
        <v>272</v>
      </c>
      <c r="F62" s="269" t="s">
        <v>679</v>
      </c>
      <c r="G62" s="279">
        <v>19.62</v>
      </c>
      <c r="H62" s="280"/>
      <c r="I62" s="244" t="s">
        <v>680</v>
      </c>
      <c r="J62" s="15"/>
    </row>
    <row r="63" spans="1:10" ht="15.6" customHeight="1" x14ac:dyDescent="0.25">
      <c r="A63" s="228"/>
      <c r="B63" s="228"/>
      <c r="C63" s="351"/>
      <c r="D63" s="269"/>
      <c r="E63" s="269"/>
      <c r="F63" s="269"/>
      <c r="G63" s="279"/>
      <c r="H63" s="280"/>
      <c r="I63" s="244"/>
    </row>
    <row r="64" spans="1:10" x14ac:dyDescent="0.25">
      <c r="A64" s="228"/>
      <c r="B64" s="228"/>
      <c r="C64" s="272"/>
      <c r="D64" s="272"/>
      <c r="E64" s="272"/>
      <c r="F64" s="272"/>
      <c r="G64" s="272"/>
      <c r="H64" s="272"/>
      <c r="I64" s="272"/>
    </row>
    <row r="65" spans="1:10" ht="15.6" customHeight="1" x14ac:dyDescent="0.25">
      <c r="A65" s="228"/>
      <c r="B65" s="228"/>
      <c r="C65" s="241" t="s">
        <v>4</v>
      </c>
      <c r="D65" s="7">
        <v>75</v>
      </c>
      <c r="E65" s="244" t="s">
        <v>975</v>
      </c>
      <c r="F65" s="244"/>
      <c r="G65" s="244"/>
      <c r="H65" s="244"/>
      <c r="I65" s="244"/>
    </row>
    <row r="66" spans="1:10" s="127" customFormat="1" ht="15.6" customHeight="1" x14ac:dyDescent="0.25">
      <c r="A66" s="228"/>
      <c r="B66" s="228"/>
      <c r="C66" s="242"/>
      <c r="D66" s="62">
        <v>15</v>
      </c>
      <c r="E66" s="197" t="s">
        <v>976</v>
      </c>
      <c r="F66" s="198"/>
      <c r="G66" s="198"/>
      <c r="H66" s="198"/>
      <c r="I66" s="199"/>
      <c r="J66" s="15"/>
    </row>
    <row r="67" spans="1:10" x14ac:dyDescent="0.25">
      <c r="A67" s="228"/>
      <c r="B67" s="228"/>
      <c r="C67" s="6" t="s">
        <v>5</v>
      </c>
      <c r="D67" s="92">
        <v>0.53500000000000003</v>
      </c>
      <c r="E67" s="270"/>
      <c r="F67" s="270"/>
      <c r="G67" s="270"/>
      <c r="H67" s="270"/>
      <c r="I67" s="270"/>
    </row>
    <row r="68" spans="1:10" x14ac:dyDescent="0.25">
      <c r="A68" s="228"/>
      <c r="B68" s="228"/>
      <c r="C68" s="272"/>
      <c r="D68" s="272"/>
      <c r="E68" s="272"/>
      <c r="F68" s="272"/>
      <c r="G68" s="272"/>
      <c r="H68" s="272"/>
      <c r="I68" s="272"/>
    </row>
    <row r="69" spans="1:10" x14ac:dyDescent="0.25">
      <c r="A69" s="228"/>
      <c r="B69" s="228"/>
      <c r="C69" s="9" t="s">
        <v>8</v>
      </c>
      <c r="D69" s="269"/>
      <c r="E69" s="269"/>
      <c r="F69" s="269"/>
      <c r="G69" s="269"/>
      <c r="H69" s="269"/>
      <c r="I69" s="269"/>
    </row>
    <row r="70" spans="1:10" ht="15" customHeight="1" x14ac:dyDescent="0.25">
      <c r="A70" s="228"/>
      <c r="B70" s="228"/>
      <c r="C70" s="6" t="s">
        <v>9</v>
      </c>
      <c r="D70" s="192" t="s">
        <v>681</v>
      </c>
      <c r="E70" s="192"/>
      <c r="F70" s="192"/>
      <c r="G70" s="192"/>
      <c r="H70" s="192"/>
      <c r="I70" s="98" t="s">
        <v>682</v>
      </c>
    </row>
    <row r="71" spans="1:10" s="21" customFormat="1" ht="15" customHeight="1" x14ac:dyDescent="0.25">
      <c r="A71" s="228"/>
      <c r="B71" s="228"/>
      <c r="C71" s="228"/>
      <c r="D71" s="228"/>
      <c r="E71" s="228"/>
      <c r="F71" s="228"/>
      <c r="G71" s="228"/>
      <c r="H71" s="228"/>
      <c r="I71" s="228"/>
      <c r="J71" s="15"/>
    </row>
    <row r="72" spans="1:10" ht="15" customHeight="1" x14ac:dyDescent="0.25">
      <c r="A72" s="228"/>
      <c r="B72" s="228"/>
      <c r="C72" s="191" t="s">
        <v>10</v>
      </c>
      <c r="D72" s="192" t="s">
        <v>683</v>
      </c>
      <c r="E72" s="192"/>
      <c r="F72" s="192"/>
      <c r="G72" s="192"/>
      <c r="H72" s="192"/>
      <c r="I72" s="193" t="s">
        <v>684</v>
      </c>
    </row>
    <row r="73" spans="1:10" ht="15" customHeight="1" x14ac:dyDescent="0.25">
      <c r="A73" s="228"/>
      <c r="B73" s="228"/>
      <c r="C73" s="191"/>
      <c r="D73" s="192" t="s">
        <v>685</v>
      </c>
      <c r="E73" s="192"/>
      <c r="F73" s="192"/>
      <c r="G73" s="192"/>
      <c r="H73" s="192"/>
      <c r="I73" s="193"/>
    </row>
    <row r="74" spans="1:10" ht="15" customHeight="1" x14ac:dyDescent="0.25">
      <c r="A74" s="228"/>
      <c r="B74" s="228"/>
      <c r="C74" s="191"/>
      <c r="D74" s="192" t="s">
        <v>686</v>
      </c>
      <c r="E74" s="192"/>
      <c r="F74" s="192"/>
      <c r="G74" s="192"/>
      <c r="H74" s="192"/>
      <c r="I74" s="193"/>
    </row>
    <row r="75" spans="1:10" ht="15" customHeight="1" x14ac:dyDescent="0.25">
      <c r="A75" s="228"/>
      <c r="B75" s="228"/>
      <c r="C75" s="191"/>
      <c r="D75" s="192" t="s">
        <v>687</v>
      </c>
      <c r="E75" s="192"/>
      <c r="F75" s="192"/>
      <c r="G75" s="192"/>
      <c r="H75" s="192"/>
      <c r="I75" s="193"/>
    </row>
    <row r="76" spans="1:10" ht="15" customHeight="1" x14ac:dyDescent="0.25">
      <c r="A76" s="228"/>
      <c r="B76" s="228"/>
      <c r="C76" s="191"/>
      <c r="D76" s="192" t="s">
        <v>688</v>
      </c>
      <c r="E76" s="192"/>
      <c r="F76" s="192"/>
      <c r="G76" s="192"/>
      <c r="H76" s="192"/>
      <c r="I76" s="193"/>
    </row>
    <row r="77" spans="1:10" ht="15" customHeight="1" x14ac:dyDescent="0.25">
      <c r="A77" s="228"/>
      <c r="B77" s="228"/>
      <c r="C77" s="191"/>
      <c r="D77" s="192" t="s">
        <v>689</v>
      </c>
      <c r="E77" s="192"/>
      <c r="F77" s="192"/>
      <c r="G77" s="192"/>
      <c r="H77" s="192"/>
      <c r="I77" s="193"/>
    </row>
    <row r="78" spans="1:10" ht="15" customHeight="1" x14ac:dyDescent="0.25">
      <c r="A78" s="228"/>
      <c r="B78" s="228"/>
      <c r="C78" s="191"/>
      <c r="D78" s="192" t="s">
        <v>690</v>
      </c>
      <c r="E78" s="192"/>
      <c r="F78" s="192"/>
      <c r="G78" s="192"/>
      <c r="H78" s="192"/>
      <c r="I78" s="193"/>
    </row>
    <row r="79" spans="1:10" ht="15" customHeight="1" x14ac:dyDescent="0.25">
      <c r="A79" s="228"/>
      <c r="B79" s="228"/>
      <c r="C79" s="191"/>
      <c r="D79" s="192" t="s">
        <v>691</v>
      </c>
      <c r="E79" s="192"/>
      <c r="F79" s="192"/>
      <c r="G79" s="192"/>
      <c r="H79" s="192"/>
      <c r="I79" s="193"/>
    </row>
    <row r="80" spans="1:10" ht="15" customHeight="1" x14ac:dyDescent="0.25">
      <c r="A80" s="228"/>
      <c r="B80" s="228"/>
      <c r="C80" s="191"/>
      <c r="D80" s="192" t="s">
        <v>692</v>
      </c>
      <c r="E80" s="192"/>
      <c r="F80" s="192"/>
      <c r="G80" s="192"/>
      <c r="H80" s="192"/>
      <c r="I80" s="193"/>
    </row>
    <row r="81" spans="1:10" x14ac:dyDescent="0.25">
      <c r="A81" s="228"/>
      <c r="B81" s="228"/>
      <c r="C81" s="228"/>
      <c r="D81" s="228"/>
      <c r="E81" s="228"/>
      <c r="F81" s="228"/>
      <c r="G81" s="228"/>
      <c r="H81" s="228"/>
      <c r="I81" s="228"/>
    </row>
    <row r="82" spans="1:10" ht="15" customHeight="1" x14ac:dyDescent="0.25">
      <c r="A82" s="228"/>
      <c r="B82" s="228"/>
      <c r="C82" s="191" t="s">
        <v>11</v>
      </c>
      <c r="D82" s="225" t="s">
        <v>693</v>
      </c>
      <c r="E82" s="225"/>
      <c r="F82" s="225"/>
      <c r="G82" s="225"/>
      <c r="H82" s="225"/>
      <c r="I82" s="225"/>
    </row>
    <row r="83" spans="1:10" s="21" customFormat="1" ht="15" customHeight="1" x14ac:dyDescent="0.25">
      <c r="A83" s="228"/>
      <c r="B83" s="228"/>
      <c r="C83" s="191"/>
      <c r="D83" s="225"/>
      <c r="E83" s="225"/>
      <c r="F83" s="225"/>
      <c r="G83" s="225"/>
      <c r="H83" s="225"/>
      <c r="I83" s="225"/>
      <c r="J83" s="15"/>
    </row>
    <row r="84" spans="1:10" s="21" customFormat="1" ht="15" customHeight="1" x14ac:dyDescent="0.25">
      <c r="A84" s="228"/>
      <c r="B84" s="228"/>
      <c r="C84" s="191"/>
      <c r="D84" s="225"/>
      <c r="E84" s="225"/>
      <c r="F84" s="225"/>
      <c r="G84" s="225"/>
      <c r="H84" s="225"/>
      <c r="I84" s="225"/>
      <c r="J84" s="15"/>
    </row>
    <row r="85" spans="1:10" s="21" customFormat="1" ht="15" customHeight="1" x14ac:dyDescent="0.25">
      <c r="A85" s="228"/>
      <c r="B85" s="228"/>
      <c r="C85" s="191"/>
      <c r="D85" s="225"/>
      <c r="E85" s="225"/>
      <c r="F85" s="225"/>
      <c r="G85" s="225"/>
      <c r="H85" s="225"/>
      <c r="I85" s="225"/>
      <c r="J85" s="15"/>
    </row>
    <row r="86" spans="1:10" ht="15" customHeight="1" x14ac:dyDescent="0.25">
      <c r="A86" s="228"/>
      <c r="B86" s="228"/>
      <c r="C86" s="191"/>
      <c r="D86" s="225"/>
      <c r="E86" s="225"/>
      <c r="F86" s="225"/>
      <c r="G86" s="225"/>
      <c r="H86" s="225"/>
      <c r="I86" s="225"/>
    </row>
    <row r="87" spans="1:10" x14ac:dyDescent="0.25">
      <c r="A87" s="228"/>
      <c r="B87" s="228"/>
      <c r="C87" s="24" t="s">
        <v>12</v>
      </c>
      <c r="D87" s="29" t="s">
        <v>13</v>
      </c>
      <c r="E87" s="269"/>
      <c r="F87" s="269"/>
      <c r="G87" s="269"/>
      <c r="H87" s="269"/>
      <c r="I87" s="269"/>
    </row>
    <row r="88" spans="1:10" ht="15" customHeight="1" x14ac:dyDescent="0.25">
      <c r="A88" s="228"/>
      <c r="B88" s="228"/>
      <c r="C88" s="10" t="s">
        <v>14</v>
      </c>
      <c r="D88" s="11">
        <v>0.4</v>
      </c>
      <c r="E88" s="193" t="s">
        <v>15</v>
      </c>
      <c r="F88" s="193"/>
      <c r="G88" s="193"/>
      <c r="H88" s="193"/>
      <c r="I88" s="193"/>
    </row>
    <row r="89" spans="1:10" ht="15" customHeight="1" x14ac:dyDescent="0.25">
      <c r="A89" s="228"/>
      <c r="B89" s="228"/>
      <c r="C89" s="10" t="s">
        <v>16</v>
      </c>
      <c r="D89" s="12">
        <v>97338</v>
      </c>
      <c r="E89" s="290" t="s">
        <v>694</v>
      </c>
      <c r="F89" s="290"/>
      <c r="G89" s="290"/>
      <c r="H89" s="290"/>
      <c r="I89" s="290"/>
    </row>
    <row r="90" spans="1:10" ht="15" customHeight="1" x14ac:dyDescent="0.25">
      <c r="A90" s="228"/>
      <c r="B90" s="228"/>
      <c r="C90" s="6" t="s">
        <v>17</v>
      </c>
      <c r="D90" s="13">
        <v>113.3</v>
      </c>
      <c r="E90" s="290"/>
      <c r="F90" s="290"/>
      <c r="G90" s="290"/>
      <c r="H90" s="290"/>
      <c r="I90" s="290"/>
    </row>
    <row r="91" spans="1:10" x14ac:dyDescent="0.25">
      <c r="A91" s="281"/>
      <c r="B91" s="281"/>
      <c r="C91" s="281"/>
      <c r="D91" s="281"/>
      <c r="E91" s="281"/>
      <c r="F91" s="281"/>
      <c r="G91" s="281"/>
      <c r="H91" s="281"/>
      <c r="I91" s="281"/>
    </row>
    <row r="92" spans="1:10" s="21" customFormat="1" ht="45" x14ac:dyDescent="0.25">
      <c r="A92" s="27" t="s">
        <v>0</v>
      </c>
      <c r="B92" s="24" t="s">
        <v>1</v>
      </c>
      <c r="C92" s="24" t="s">
        <v>21</v>
      </c>
      <c r="D92" s="4" t="s">
        <v>2</v>
      </c>
      <c r="E92" s="4" t="s">
        <v>23</v>
      </c>
      <c r="F92" s="4" t="s">
        <v>24</v>
      </c>
      <c r="G92" s="5" t="s">
        <v>22</v>
      </c>
      <c r="H92" s="5" t="s">
        <v>46</v>
      </c>
      <c r="I92" s="103" t="s">
        <v>290</v>
      </c>
      <c r="J92" s="15"/>
    </row>
    <row r="93" spans="1:10" ht="15" customHeight="1" x14ac:dyDescent="0.25">
      <c r="A93" s="228" t="s">
        <v>621</v>
      </c>
      <c r="B93" s="228">
        <v>4</v>
      </c>
      <c r="C93" s="191" t="s">
        <v>48</v>
      </c>
      <c r="D93" s="269" t="s">
        <v>7</v>
      </c>
      <c r="E93" s="269" t="s">
        <v>126</v>
      </c>
      <c r="F93" s="269" t="s">
        <v>126</v>
      </c>
      <c r="G93" s="279">
        <v>41.91</v>
      </c>
      <c r="H93" s="280" t="s">
        <v>697</v>
      </c>
      <c r="I93" s="244" t="s">
        <v>698</v>
      </c>
    </row>
    <row r="94" spans="1:10" s="21" customFormat="1" ht="15" customHeight="1" x14ac:dyDescent="0.25">
      <c r="A94" s="228"/>
      <c r="B94" s="228"/>
      <c r="C94" s="191"/>
      <c r="D94" s="269"/>
      <c r="E94" s="269"/>
      <c r="F94" s="269"/>
      <c r="G94" s="279"/>
      <c r="H94" s="280"/>
      <c r="I94" s="244"/>
      <c r="J94" s="15"/>
    </row>
    <row r="95" spans="1:10" ht="15" customHeight="1" x14ac:dyDescent="0.25">
      <c r="A95" s="228"/>
      <c r="B95" s="228"/>
      <c r="C95" s="191" t="s">
        <v>577</v>
      </c>
      <c r="D95" s="269" t="s">
        <v>7</v>
      </c>
      <c r="E95" s="269" t="s">
        <v>139</v>
      </c>
      <c r="F95" s="269" t="s">
        <v>139</v>
      </c>
      <c r="G95" s="279">
        <v>30.84</v>
      </c>
      <c r="H95" s="280" t="s">
        <v>699</v>
      </c>
      <c r="I95" s="244"/>
    </row>
    <row r="96" spans="1:10" s="21" customFormat="1" ht="15" customHeight="1" x14ac:dyDescent="0.25">
      <c r="A96" s="228"/>
      <c r="B96" s="228"/>
      <c r="C96" s="191"/>
      <c r="D96" s="269"/>
      <c r="E96" s="269"/>
      <c r="F96" s="269"/>
      <c r="G96" s="279"/>
      <c r="H96" s="280"/>
      <c r="I96" s="244"/>
      <c r="J96" s="15"/>
    </row>
    <row r="97" spans="1:10" ht="15" customHeight="1" x14ac:dyDescent="0.25">
      <c r="A97" s="228"/>
      <c r="B97" s="228"/>
      <c r="C97" s="191" t="s">
        <v>162</v>
      </c>
      <c r="D97" s="269" t="s">
        <v>7</v>
      </c>
      <c r="E97" s="269" t="s">
        <v>300</v>
      </c>
      <c r="F97" s="269" t="s">
        <v>300</v>
      </c>
      <c r="G97" s="279">
        <v>26.5</v>
      </c>
      <c r="H97" s="280" t="s">
        <v>700</v>
      </c>
      <c r="I97" s="244"/>
    </row>
    <row r="98" spans="1:10" s="21" customFormat="1" ht="15" customHeight="1" x14ac:dyDescent="0.25">
      <c r="A98" s="228"/>
      <c r="B98" s="228"/>
      <c r="C98" s="191"/>
      <c r="D98" s="269"/>
      <c r="E98" s="269"/>
      <c r="F98" s="269"/>
      <c r="G98" s="279"/>
      <c r="H98" s="280"/>
      <c r="I98" s="244"/>
      <c r="J98" s="15"/>
    </row>
    <row r="99" spans="1:10" ht="15" customHeight="1" x14ac:dyDescent="0.25">
      <c r="A99" s="228"/>
      <c r="B99" s="228"/>
      <c r="C99" s="191" t="s">
        <v>39</v>
      </c>
      <c r="D99" s="269" t="s">
        <v>7</v>
      </c>
      <c r="E99" s="269" t="s">
        <v>42</v>
      </c>
      <c r="F99" s="269" t="s">
        <v>42</v>
      </c>
      <c r="G99" s="279">
        <v>23.19</v>
      </c>
      <c r="H99" s="280" t="s">
        <v>701</v>
      </c>
      <c r="I99" s="244"/>
    </row>
    <row r="100" spans="1:10" s="21" customFormat="1" ht="15" customHeight="1" x14ac:dyDescent="0.25">
      <c r="A100" s="228"/>
      <c r="B100" s="228"/>
      <c r="C100" s="191"/>
      <c r="D100" s="269"/>
      <c r="E100" s="269"/>
      <c r="F100" s="269"/>
      <c r="G100" s="279"/>
      <c r="H100" s="280"/>
      <c r="I100" s="244"/>
      <c r="J100" s="15"/>
    </row>
    <row r="101" spans="1:10" ht="15" customHeight="1" x14ac:dyDescent="0.25">
      <c r="A101" s="228"/>
      <c r="B101" s="228"/>
      <c r="C101" s="191" t="s">
        <v>82</v>
      </c>
      <c r="D101" s="269" t="s">
        <v>84</v>
      </c>
      <c r="E101" s="269" t="s">
        <v>80</v>
      </c>
      <c r="F101" s="269" t="s">
        <v>80</v>
      </c>
      <c r="G101" s="279">
        <v>23.61</v>
      </c>
      <c r="H101" s="280" t="s">
        <v>702</v>
      </c>
      <c r="I101" s="244"/>
    </row>
    <row r="102" spans="1:10" s="21" customFormat="1" ht="15" customHeight="1" x14ac:dyDescent="0.25">
      <c r="A102" s="228"/>
      <c r="B102" s="228"/>
      <c r="C102" s="191"/>
      <c r="D102" s="269"/>
      <c r="E102" s="269"/>
      <c r="F102" s="269"/>
      <c r="G102" s="279"/>
      <c r="H102" s="280"/>
      <c r="I102" s="244"/>
      <c r="J102" s="15"/>
    </row>
    <row r="103" spans="1:10" ht="15.75" x14ac:dyDescent="0.25">
      <c r="A103" s="228"/>
      <c r="B103" s="228"/>
      <c r="C103" s="353"/>
      <c r="D103" s="353"/>
      <c r="E103" s="353"/>
      <c r="F103" s="353"/>
      <c r="G103" s="353"/>
      <c r="H103" s="353"/>
      <c r="I103" s="353"/>
    </row>
    <row r="104" spans="1:10" ht="15.75" x14ac:dyDescent="0.25">
      <c r="A104" s="228"/>
      <c r="B104" s="228"/>
      <c r="C104" s="6" t="s">
        <v>4</v>
      </c>
      <c r="D104" s="7">
        <v>55</v>
      </c>
      <c r="E104" s="352"/>
      <c r="F104" s="352"/>
      <c r="G104" s="352"/>
      <c r="H104" s="352"/>
      <c r="I104" s="352"/>
    </row>
    <row r="105" spans="1:10" ht="15.75" x14ac:dyDescent="0.25">
      <c r="A105" s="228"/>
      <c r="B105" s="228"/>
      <c r="C105" s="6" t="s">
        <v>5</v>
      </c>
      <c r="D105" s="7" t="s">
        <v>6</v>
      </c>
      <c r="E105" s="352"/>
      <c r="F105" s="352"/>
      <c r="G105" s="352"/>
      <c r="H105" s="352"/>
      <c r="I105" s="352"/>
    </row>
    <row r="106" spans="1:10" ht="15.75" x14ac:dyDescent="0.25">
      <c r="A106" s="228"/>
      <c r="B106" s="228"/>
      <c r="C106" s="353"/>
      <c r="D106" s="353"/>
      <c r="E106" s="353"/>
      <c r="F106" s="353"/>
      <c r="G106" s="353"/>
      <c r="H106" s="353"/>
      <c r="I106" s="353"/>
    </row>
    <row r="107" spans="1:10" x14ac:dyDescent="0.25">
      <c r="A107" s="228"/>
      <c r="B107" s="228"/>
      <c r="C107" s="9" t="s">
        <v>8</v>
      </c>
      <c r="D107" s="269"/>
      <c r="E107" s="269"/>
      <c r="F107" s="269"/>
      <c r="G107" s="269"/>
      <c r="H107" s="269"/>
      <c r="I107" s="269"/>
    </row>
    <row r="108" spans="1:10" ht="15" customHeight="1" x14ac:dyDescent="0.25">
      <c r="A108" s="228"/>
      <c r="B108" s="228"/>
      <c r="C108" s="6" t="s">
        <v>9</v>
      </c>
      <c r="D108" s="192" t="s">
        <v>66</v>
      </c>
      <c r="E108" s="192"/>
      <c r="F108" s="192"/>
      <c r="G108" s="192"/>
      <c r="H108" s="192"/>
      <c r="I108" s="98" t="s">
        <v>703</v>
      </c>
    </row>
    <row r="109" spans="1:10" s="21" customFormat="1" x14ac:dyDescent="0.25">
      <c r="A109" s="228"/>
      <c r="B109" s="228"/>
      <c r="C109" s="228"/>
      <c r="D109" s="228"/>
      <c r="E109" s="228"/>
      <c r="F109" s="228"/>
      <c r="G109" s="228"/>
      <c r="H109" s="228"/>
      <c r="I109" s="228"/>
      <c r="J109" s="15"/>
    </row>
    <row r="110" spans="1:10" ht="15" customHeight="1" x14ac:dyDescent="0.25">
      <c r="A110" s="228"/>
      <c r="B110" s="228"/>
      <c r="C110" s="191" t="s">
        <v>10</v>
      </c>
      <c r="D110" s="192" t="s">
        <v>68</v>
      </c>
      <c r="E110" s="192"/>
      <c r="F110" s="192"/>
      <c r="G110" s="192"/>
      <c r="H110" s="192"/>
      <c r="I110" s="193" t="s">
        <v>19</v>
      </c>
    </row>
    <row r="111" spans="1:10" ht="15" customHeight="1" x14ac:dyDescent="0.25">
      <c r="A111" s="228"/>
      <c r="B111" s="228"/>
      <c r="C111" s="191"/>
      <c r="D111" s="192" t="s">
        <v>70</v>
      </c>
      <c r="E111" s="192"/>
      <c r="F111" s="192"/>
      <c r="G111" s="192"/>
      <c r="H111" s="192"/>
      <c r="I111" s="193"/>
    </row>
    <row r="112" spans="1:10" ht="15" customHeight="1" x14ac:dyDescent="0.25">
      <c r="A112" s="228"/>
      <c r="B112" s="228"/>
      <c r="C112" s="191"/>
      <c r="D112" s="192" t="s">
        <v>71</v>
      </c>
      <c r="E112" s="192"/>
      <c r="F112" s="192"/>
      <c r="G112" s="192"/>
      <c r="H112" s="192"/>
      <c r="I112" s="193"/>
    </row>
    <row r="113" spans="1:10" x14ac:dyDescent="0.25">
      <c r="A113" s="228"/>
      <c r="B113" s="228"/>
      <c r="C113" s="228"/>
      <c r="D113" s="228"/>
      <c r="E113" s="228"/>
      <c r="F113" s="228"/>
      <c r="G113" s="228"/>
      <c r="H113" s="228"/>
      <c r="I113" s="228"/>
    </row>
    <row r="114" spans="1:10" ht="15" customHeight="1" x14ac:dyDescent="0.25">
      <c r="A114" s="228"/>
      <c r="B114" s="228"/>
      <c r="C114" s="191" t="s">
        <v>11</v>
      </c>
      <c r="D114" s="221" t="s">
        <v>704</v>
      </c>
      <c r="E114" s="221"/>
      <c r="F114" s="221"/>
      <c r="G114" s="221"/>
      <c r="H114" s="221"/>
      <c r="I114" s="221"/>
    </row>
    <row r="115" spans="1:10" ht="15" customHeight="1" x14ac:dyDescent="0.25">
      <c r="A115" s="228"/>
      <c r="B115" s="228"/>
      <c r="C115" s="191"/>
      <c r="D115" s="221"/>
      <c r="E115" s="221"/>
      <c r="F115" s="221"/>
      <c r="G115" s="221"/>
      <c r="H115" s="221"/>
      <c r="I115" s="221"/>
    </row>
    <row r="116" spans="1:10" s="21" customFormat="1" x14ac:dyDescent="0.25">
      <c r="A116" s="228"/>
      <c r="B116" s="228"/>
      <c r="C116" s="228"/>
      <c r="D116" s="228"/>
      <c r="E116" s="228"/>
      <c r="F116" s="228"/>
      <c r="G116" s="228"/>
      <c r="H116" s="228"/>
      <c r="I116" s="228"/>
      <c r="J116" s="15"/>
    </row>
    <row r="117" spans="1:10" x14ac:dyDescent="0.25">
      <c r="A117" s="228"/>
      <c r="B117" s="228"/>
      <c r="C117" s="24" t="s">
        <v>12</v>
      </c>
      <c r="D117" s="29" t="s">
        <v>146</v>
      </c>
      <c r="E117" s="269"/>
      <c r="F117" s="269"/>
      <c r="G117" s="269"/>
      <c r="H117" s="269"/>
      <c r="I117" s="269"/>
    </row>
    <row r="118" spans="1:10" ht="15" customHeight="1" x14ac:dyDescent="0.25">
      <c r="A118" s="228"/>
      <c r="B118" s="228"/>
      <c r="C118" s="10" t="s">
        <v>14</v>
      </c>
      <c r="D118" s="11">
        <v>0.23</v>
      </c>
      <c r="E118" s="193" t="s">
        <v>15</v>
      </c>
      <c r="F118" s="193"/>
      <c r="G118" s="193"/>
      <c r="H118" s="193"/>
      <c r="I118" s="193"/>
    </row>
    <row r="119" spans="1:10" ht="15" customHeight="1" x14ac:dyDescent="0.25">
      <c r="A119" s="228"/>
      <c r="B119" s="228"/>
      <c r="C119" s="10" t="s">
        <v>16</v>
      </c>
      <c r="D119" s="12">
        <v>54025</v>
      </c>
      <c r="E119" s="290" t="s">
        <v>705</v>
      </c>
      <c r="F119" s="290"/>
      <c r="G119" s="290"/>
      <c r="H119" s="290"/>
      <c r="I119" s="290"/>
    </row>
    <row r="120" spans="1:10" ht="15" customHeight="1" x14ac:dyDescent="0.25">
      <c r="A120" s="228"/>
      <c r="B120" s="228"/>
      <c r="C120" s="6" t="s">
        <v>17</v>
      </c>
      <c r="D120" s="13">
        <v>96.2</v>
      </c>
      <c r="E120" s="290"/>
      <c r="F120" s="290"/>
      <c r="G120" s="290"/>
      <c r="H120" s="290"/>
      <c r="I120" s="290"/>
    </row>
    <row r="121" spans="1:10" x14ac:dyDescent="0.25">
      <c r="A121" s="281"/>
      <c r="B121" s="281"/>
      <c r="C121" s="281"/>
      <c r="D121" s="281"/>
      <c r="E121" s="281"/>
      <c r="F121" s="281"/>
      <c r="G121" s="281"/>
      <c r="H121" s="281"/>
      <c r="I121" s="281"/>
    </row>
    <row r="122" spans="1:10" s="21" customFormat="1" ht="45" x14ac:dyDescent="0.25">
      <c r="A122" s="27" t="s">
        <v>0</v>
      </c>
      <c r="B122" s="24" t="s">
        <v>1</v>
      </c>
      <c r="C122" s="24" t="s">
        <v>21</v>
      </c>
      <c r="D122" s="4" t="s">
        <v>2</v>
      </c>
      <c r="E122" s="4" t="s">
        <v>23</v>
      </c>
      <c r="F122" s="4" t="s">
        <v>24</v>
      </c>
      <c r="G122" s="5" t="s">
        <v>22</v>
      </c>
      <c r="H122" s="5" t="s">
        <v>46</v>
      </c>
      <c r="I122" s="103" t="s">
        <v>748</v>
      </c>
      <c r="J122" s="15"/>
    </row>
    <row r="123" spans="1:10" ht="15" customHeight="1" x14ac:dyDescent="0.25">
      <c r="A123" s="228" t="s">
        <v>622</v>
      </c>
      <c r="B123" s="228">
        <v>4</v>
      </c>
      <c r="C123" s="6" t="s">
        <v>26</v>
      </c>
      <c r="D123" s="29" t="s">
        <v>7</v>
      </c>
      <c r="E123" s="29" t="s">
        <v>127</v>
      </c>
      <c r="F123" s="29" t="s">
        <v>385</v>
      </c>
      <c r="G123" s="7"/>
      <c r="H123" s="95" t="s">
        <v>706</v>
      </c>
      <c r="I123" s="354" t="s">
        <v>746</v>
      </c>
    </row>
    <row r="124" spans="1:10" ht="15" customHeight="1" x14ac:dyDescent="0.25">
      <c r="A124" s="228"/>
      <c r="B124" s="228"/>
      <c r="C124" s="6" t="s">
        <v>707</v>
      </c>
      <c r="D124" s="29" t="s">
        <v>7</v>
      </c>
      <c r="E124" s="29" t="s">
        <v>74</v>
      </c>
      <c r="F124" s="29" t="s">
        <v>73</v>
      </c>
      <c r="G124" s="7"/>
      <c r="H124" s="95" t="s">
        <v>708</v>
      </c>
      <c r="I124" s="354"/>
    </row>
    <row r="125" spans="1:10" ht="15" customHeight="1" x14ac:dyDescent="0.25">
      <c r="A125" s="228"/>
      <c r="B125" s="228"/>
      <c r="C125" s="6" t="s">
        <v>709</v>
      </c>
      <c r="D125" s="29" t="s">
        <v>7</v>
      </c>
      <c r="E125" s="29" t="s">
        <v>56</v>
      </c>
      <c r="F125" s="29" t="s">
        <v>282</v>
      </c>
      <c r="G125" s="7"/>
      <c r="H125" s="95" t="s">
        <v>710</v>
      </c>
      <c r="I125" s="354"/>
    </row>
    <row r="126" spans="1:10" ht="15" customHeight="1" x14ac:dyDescent="0.25">
      <c r="A126" s="228"/>
      <c r="B126" s="228"/>
      <c r="C126" s="6" t="s">
        <v>103</v>
      </c>
      <c r="D126" s="29" t="s">
        <v>7</v>
      </c>
      <c r="E126" s="29" t="s">
        <v>255</v>
      </c>
      <c r="F126" s="29" t="s">
        <v>711</v>
      </c>
      <c r="G126" s="7"/>
      <c r="H126" s="95" t="s">
        <v>710</v>
      </c>
      <c r="I126" s="354"/>
    </row>
    <row r="127" spans="1:10" ht="15" customHeight="1" x14ac:dyDescent="0.25">
      <c r="A127" s="228"/>
      <c r="B127" s="228"/>
      <c r="C127" s="6" t="s">
        <v>712</v>
      </c>
      <c r="D127" s="29" t="s">
        <v>7</v>
      </c>
      <c r="E127" s="29" t="s">
        <v>126</v>
      </c>
      <c r="F127" s="29" t="s">
        <v>713</v>
      </c>
      <c r="G127" s="7"/>
      <c r="H127" s="95" t="s">
        <v>710</v>
      </c>
      <c r="I127" s="354"/>
    </row>
    <row r="128" spans="1:10" ht="15.6" customHeight="1" x14ac:dyDescent="0.25">
      <c r="A128" s="228"/>
      <c r="B128" s="228"/>
      <c r="C128" s="6" t="s">
        <v>103</v>
      </c>
      <c r="D128" s="29" t="s">
        <v>7</v>
      </c>
      <c r="E128" s="29" t="s">
        <v>59</v>
      </c>
      <c r="F128" s="29" t="s">
        <v>77</v>
      </c>
      <c r="G128" s="7"/>
      <c r="H128" s="95" t="s">
        <v>710</v>
      </c>
      <c r="I128" s="354"/>
    </row>
    <row r="129" spans="1:10" ht="15" customHeight="1" x14ac:dyDescent="0.25">
      <c r="A129" s="228"/>
      <c r="B129" s="228"/>
      <c r="C129" s="6" t="s">
        <v>103</v>
      </c>
      <c r="D129" s="29" t="s">
        <v>7</v>
      </c>
      <c r="E129" s="29" t="s">
        <v>42</v>
      </c>
      <c r="F129" s="29" t="s">
        <v>300</v>
      </c>
      <c r="G129" s="7"/>
      <c r="H129" s="95" t="s">
        <v>710</v>
      </c>
      <c r="I129" s="354"/>
    </row>
    <row r="130" spans="1:10" ht="15" customHeight="1" x14ac:dyDescent="0.25">
      <c r="A130" s="228"/>
      <c r="B130" s="228"/>
      <c r="C130" s="6" t="s">
        <v>714</v>
      </c>
      <c r="D130" s="29" t="s">
        <v>7</v>
      </c>
      <c r="E130" s="29" t="s">
        <v>42</v>
      </c>
      <c r="F130" s="29" t="s">
        <v>45</v>
      </c>
      <c r="G130" s="7"/>
      <c r="H130" s="95" t="s">
        <v>710</v>
      </c>
      <c r="I130" s="354"/>
    </row>
    <row r="131" spans="1:10" ht="15" customHeight="1" x14ac:dyDescent="0.25">
      <c r="A131" s="228"/>
      <c r="B131" s="228"/>
      <c r="C131" s="6" t="s">
        <v>103</v>
      </c>
      <c r="D131" s="29" t="s">
        <v>7</v>
      </c>
      <c r="E131" s="29" t="s">
        <v>260</v>
      </c>
      <c r="F131" s="29" t="s">
        <v>139</v>
      </c>
      <c r="G131" s="7"/>
      <c r="H131" s="95" t="s">
        <v>710</v>
      </c>
      <c r="I131" s="354"/>
    </row>
    <row r="132" spans="1:10" ht="15" customHeight="1" x14ac:dyDescent="0.25">
      <c r="A132" s="228"/>
      <c r="B132" s="228"/>
      <c r="C132" s="6" t="s">
        <v>715</v>
      </c>
      <c r="D132" s="29" t="s">
        <v>7</v>
      </c>
      <c r="E132" s="29" t="s">
        <v>42</v>
      </c>
      <c r="F132" s="29" t="s">
        <v>42</v>
      </c>
      <c r="G132" s="7"/>
      <c r="H132" s="95" t="s">
        <v>716</v>
      </c>
      <c r="I132" s="354"/>
    </row>
    <row r="133" spans="1:10" ht="15" customHeight="1" thickBot="1" x14ac:dyDescent="0.3">
      <c r="A133" s="228"/>
      <c r="B133" s="228"/>
      <c r="C133" s="283"/>
      <c r="D133" s="283"/>
      <c r="E133" s="283"/>
      <c r="F133" s="283"/>
      <c r="G133" s="283"/>
      <c r="H133" s="283"/>
      <c r="I133" s="228"/>
    </row>
    <row r="134" spans="1:10" ht="38.25" x14ac:dyDescent="0.25">
      <c r="A134" s="228"/>
      <c r="B134" s="264"/>
      <c r="C134" s="130" t="s">
        <v>717</v>
      </c>
      <c r="D134" s="131" t="s">
        <v>718</v>
      </c>
      <c r="E134" s="131" t="s">
        <v>719</v>
      </c>
      <c r="F134" s="132" t="s">
        <v>720</v>
      </c>
      <c r="G134" s="130" t="s">
        <v>725</v>
      </c>
      <c r="H134" s="132" t="s">
        <v>726</v>
      </c>
      <c r="I134" s="179" t="s">
        <v>727</v>
      </c>
    </row>
    <row r="135" spans="1:10" ht="15.6" customHeight="1" x14ac:dyDescent="0.25">
      <c r="A135" s="228"/>
      <c r="B135" s="264"/>
      <c r="C135" s="133" t="s">
        <v>721</v>
      </c>
      <c r="D135" s="94">
        <v>30</v>
      </c>
      <c r="E135" s="94">
        <v>30</v>
      </c>
      <c r="F135" s="134">
        <v>1000</v>
      </c>
      <c r="G135" s="138" t="s">
        <v>721</v>
      </c>
      <c r="H135" s="134">
        <v>15</v>
      </c>
      <c r="I135" s="361" t="s">
        <v>728</v>
      </c>
    </row>
    <row r="136" spans="1:10" ht="15" customHeight="1" x14ac:dyDescent="0.25">
      <c r="A136" s="228"/>
      <c r="B136" s="264"/>
      <c r="C136" s="133" t="s">
        <v>722</v>
      </c>
      <c r="D136" s="94">
        <v>130</v>
      </c>
      <c r="E136" s="94">
        <v>130</v>
      </c>
      <c r="F136" s="134">
        <v>2700</v>
      </c>
      <c r="G136" s="138" t="s">
        <v>723</v>
      </c>
      <c r="H136" s="134">
        <v>30</v>
      </c>
      <c r="I136" s="361"/>
    </row>
    <row r="137" spans="1:10" ht="15" customHeight="1" thickBot="1" x14ac:dyDescent="0.3">
      <c r="A137" s="228"/>
      <c r="B137" s="264"/>
      <c r="C137" s="135" t="s">
        <v>723</v>
      </c>
      <c r="D137" s="136">
        <v>230</v>
      </c>
      <c r="E137" s="136">
        <v>230</v>
      </c>
      <c r="F137" s="137">
        <v>3000</v>
      </c>
      <c r="G137" s="139"/>
      <c r="H137" s="140"/>
      <c r="I137" s="361"/>
    </row>
    <row r="138" spans="1:10" ht="15.6" customHeight="1" x14ac:dyDescent="0.25">
      <c r="A138" s="228"/>
      <c r="B138" s="228"/>
      <c r="C138" s="355" t="s">
        <v>724</v>
      </c>
      <c r="D138" s="355"/>
      <c r="E138" s="355"/>
      <c r="F138" s="355"/>
      <c r="G138" s="355"/>
      <c r="H138" s="355"/>
      <c r="I138" s="358"/>
    </row>
    <row r="139" spans="1:10" s="21" customFormat="1" ht="15.6" customHeight="1" x14ac:dyDescent="0.25">
      <c r="A139" s="228"/>
      <c r="B139" s="228"/>
      <c r="C139" s="356"/>
      <c r="D139" s="356"/>
      <c r="E139" s="356"/>
      <c r="F139" s="356"/>
      <c r="G139" s="356"/>
      <c r="H139" s="356"/>
      <c r="I139" s="358"/>
      <c r="J139" s="15"/>
    </row>
    <row r="140" spans="1:10" ht="15" customHeight="1" x14ac:dyDescent="0.25">
      <c r="A140" s="228"/>
      <c r="B140" s="228"/>
      <c r="C140" s="228"/>
      <c r="D140" s="228"/>
      <c r="E140" s="228"/>
      <c r="F140" s="228"/>
      <c r="G140" s="228"/>
      <c r="H140" s="228"/>
      <c r="I140" s="358"/>
    </row>
    <row r="141" spans="1:10" ht="15" customHeight="1" x14ac:dyDescent="0.25">
      <c r="A141" s="228"/>
      <c r="B141" s="228"/>
      <c r="C141" s="6" t="s">
        <v>4</v>
      </c>
      <c r="D141" s="7">
        <v>75</v>
      </c>
      <c r="E141" s="359" t="s">
        <v>744</v>
      </c>
      <c r="F141" s="359"/>
      <c r="G141" s="359"/>
      <c r="H141" s="359"/>
      <c r="I141" s="358"/>
    </row>
    <row r="142" spans="1:10" ht="15" customHeight="1" x14ac:dyDescent="0.25">
      <c r="A142" s="228"/>
      <c r="B142" s="228"/>
      <c r="C142" s="6" t="s">
        <v>5</v>
      </c>
      <c r="D142" s="7" t="s">
        <v>6</v>
      </c>
      <c r="E142" s="196" t="s">
        <v>745</v>
      </c>
      <c r="F142" s="196"/>
      <c r="G142" s="196"/>
      <c r="H142" s="196"/>
      <c r="I142" s="358"/>
    </row>
    <row r="143" spans="1:10" ht="15" customHeight="1" x14ac:dyDescent="0.25">
      <c r="A143" s="228"/>
      <c r="B143" s="228"/>
      <c r="C143" s="228"/>
      <c r="D143" s="228"/>
      <c r="E143" s="228"/>
      <c r="F143" s="228"/>
      <c r="G143" s="228"/>
      <c r="H143" s="228"/>
      <c r="I143" s="358"/>
    </row>
    <row r="144" spans="1:10" ht="15" customHeight="1" x14ac:dyDescent="0.25">
      <c r="A144" s="228"/>
      <c r="B144" s="228"/>
      <c r="C144" s="9" t="s">
        <v>8</v>
      </c>
      <c r="D144" s="269"/>
      <c r="E144" s="269"/>
      <c r="F144" s="269"/>
      <c r="G144" s="269"/>
      <c r="H144" s="269"/>
      <c r="I144" s="103" t="s">
        <v>729</v>
      </c>
    </row>
    <row r="145" spans="1:10" ht="15.6" customHeight="1" x14ac:dyDescent="0.25">
      <c r="A145" s="228"/>
      <c r="B145" s="228"/>
      <c r="C145" s="191" t="s">
        <v>731</v>
      </c>
      <c r="D145" s="192" t="s">
        <v>732</v>
      </c>
      <c r="E145" s="192"/>
      <c r="F145" s="192"/>
      <c r="G145" s="192"/>
      <c r="H145" s="192"/>
      <c r="I145" s="358" t="s">
        <v>730</v>
      </c>
    </row>
    <row r="146" spans="1:10" ht="15.6" customHeight="1" x14ac:dyDescent="0.25">
      <c r="A146" s="228"/>
      <c r="B146" s="228"/>
      <c r="C146" s="191"/>
      <c r="D146" s="192"/>
      <c r="E146" s="192"/>
      <c r="F146" s="192"/>
      <c r="G146" s="192"/>
      <c r="H146" s="192"/>
      <c r="I146" s="358"/>
    </row>
    <row r="147" spans="1:10" s="21" customFormat="1" ht="15.6" customHeight="1" x14ac:dyDescent="0.25">
      <c r="A147" s="228"/>
      <c r="B147" s="228"/>
      <c r="C147" s="191"/>
      <c r="D147" s="192"/>
      <c r="E147" s="192"/>
      <c r="F147" s="192"/>
      <c r="G147" s="192"/>
      <c r="H147" s="192"/>
      <c r="I147" s="358"/>
      <c r="J147" s="15"/>
    </row>
    <row r="148" spans="1:10" s="21" customFormat="1" ht="15.6" customHeight="1" x14ac:dyDescent="0.25">
      <c r="A148" s="228"/>
      <c r="B148" s="228"/>
      <c r="C148" s="191"/>
      <c r="D148" s="192"/>
      <c r="E148" s="192"/>
      <c r="F148" s="192"/>
      <c r="G148" s="192"/>
      <c r="H148" s="192"/>
      <c r="I148" s="358"/>
      <c r="J148" s="15"/>
    </row>
    <row r="149" spans="1:10" ht="15" customHeight="1" x14ac:dyDescent="0.25">
      <c r="A149" s="228"/>
      <c r="B149" s="228"/>
      <c r="C149" s="228"/>
      <c r="D149" s="228"/>
      <c r="E149" s="228"/>
      <c r="F149" s="228"/>
      <c r="G149" s="228"/>
      <c r="H149" s="228"/>
      <c r="I149" s="358"/>
    </row>
    <row r="150" spans="1:10" ht="15" customHeight="1" x14ac:dyDescent="0.25">
      <c r="A150" s="228"/>
      <c r="B150" s="228"/>
      <c r="C150" s="191" t="s">
        <v>733</v>
      </c>
      <c r="D150" s="195" t="s">
        <v>735</v>
      </c>
      <c r="E150" s="195"/>
      <c r="F150" s="195"/>
      <c r="G150" s="195"/>
      <c r="H150" s="269" t="s">
        <v>734</v>
      </c>
      <c r="I150" s="358"/>
    </row>
    <row r="151" spans="1:10" ht="15" customHeight="1" x14ac:dyDescent="0.25">
      <c r="A151" s="228"/>
      <c r="B151" s="228"/>
      <c r="C151" s="191"/>
      <c r="D151" s="195" t="s">
        <v>736</v>
      </c>
      <c r="E151" s="195"/>
      <c r="F151" s="195"/>
      <c r="G151" s="195"/>
      <c r="H151" s="269"/>
      <c r="I151" s="358"/>
    </row>
    <row r="152" spans="1:10" ht="15" customHeight="1" x14ac:dyDescent="0.25">
      <c r="A152" s="228"/>
      <c r="B152" s="228"/>
      <c r="C152" s="191"/>
      <c r="D152" s="195" t="s">
        <v>737</v>
      </c>
      <c r="E152" s="195"/>
      <c r="F152" s="195"/>
      <c r="G152" s="195"/>
      <c r="H152" s="269"/>
      <c r="I152" s="358"/>
    </row>
    <row r="153" spans="1:10" ht="15" customHeight="1" x14ac:dyDescent="0.25">
      <c r="A153" s="228"/>
      <c r="B153" s="228"/>
      <c r="C153" s="191"/>
      <c r="D153" s="195" t="s">
        <v>738</v>
      </c>
      <c r="E153" s="195"/>
      <c r="F153" s="195"/>
      <c r="G153" s="195"/>
      <c r="H153" s="269"/>
      <c r="I153" s="358"/>
    </row>
    <row r="154" spans="1:10" ht="15" customHeight="1" x14ac:dyDescent="0.25">
      <c r="A154" s="228"/>
      <c r="B154" s="228"/>
      <c r="C154" s="228"/>
      <c r="D154" s="228"/>
      <c r="E154" s="228"/>
      <c r="F154" s="228"/>
      <c r="G154" s="228"/>
      <c r="H154" s="228"/>
      <c r="I154" s="228"/>
    </row>
    <row r="155" spans="1:10" ht="15" customHeight="1" x14ac:dyDescent="0.25">
      <c r="A155" s="228"/>
      <c r="B155" s="228"/>
      <c r="C155" s="191" t="s">
        <v>739</v>
      </c>
      <c r="D155" s="360" t="s">
        <v>740</v>
      </c>
      <c r="E155" s="360"/>
      <c r="F155" s="360"/>
      <c r="G155" s="360"/>
      <c r="H155" s="360"/>
      <c r="I155" s="360"/>
    </row>
    <row r="156" spans="1:10" ht="15" customHeight="1" x14ac:dyDescent="0.25">
      <c r="A156" s="228"/>
      <c r="B156" s="228"/>
      <c r="C156" s="191"/>
      <c r="D156" s="360"/>
      <c r="E156" s="360"/>
      <c r="F156" s="360"/>
      <c r="G156" s="360"/>
      <c r="H156" s="360"/>
      <c r="I156" s="360"/>
    </row>
    <row r="157" spans="1:10" ht="15" customHeight="1" x14ac:dyDescent="0.25">
      <c r="A157" s="228"/>
      <c r="B157" s="228"/>
      <c r="C157" s="191"/>
      <c r="D157" s="360"/>
      <c r="E157" s="360"/>
      <c r="F157" s="360"/>
      <c r="G157" s="360"/>
      <c r="H157" s="360"/>
      <c r="I157" s="360"/>
    </row>
    <row r="158" spans="1:10" ht="15" customHeight="1" x14ac:dyDescent="0.25">
      <c r="A158" s="228"/>
      <c r="B158" s="228"/>
      <c r="C158" s="357"/>
      <c r="D158" s="357"/>
      <c r="E158" s="357"/>
      <c r="F158" s="357"/>
      <c r="G158" s="357"/>
      <c r="H158" s="357"/>
      <c r="I158" s="357"/>
    </row>
    <row r="159" spans="1:10" ht="15" customHeight="1" x14ac:dyDescent="0.25">
      <c r="A159" s="228"/>
      <c r="B159" s="228"/>
      <c r="C159" s="191" t="s">
        <v>741</v>
      </c>
      <c r="D159" s="196" t="s">
        <v>742</v>
      </c>
      <c r="E159" s="196"/>
      <c r="F159" s="196"/>
      <c r="G159" s="196"/>
      <c r="H159" s="196"/>
      <c r="I159" s="196"/>
    </row>
    <row r="160" spans="1:10" s="21" customFormat="1" ht="15" customHeight="1" x14ac:dyDescent="0.25">
      <c r="A160" s="228"/>
      <c r="B160" s="228"/>
      <c r="C160" s="191"/>
      <c r="D160" s="196"/>
      <c r="E160" s="196"/>
      <c r="F160" s="196"/>
      <c r="G160" s="196"/>
      <c r="H160" s="196"/>
      <c r="I160" s="196"/>
      <c r="J160" s="15"/>
    </row>
    <row r="161" spans="1:11" s="21" customFormat="1" ht="15" customHeight="1" x14ac:dyDescent="0.25">
      <c r="A161" s="228"/>
      <c r="B161" s="228"/>
      <c r="C161" s="191"/>
      <c r="D161" s="196"/>
      <c r="E161" s="196"/>
      <c r="F161" s="196"/>
      <c r="G161" s="196"/>
      <c r="H161" s="196"/>
      <c r="I161" s="196"/>
      <c r="J161" s="15"/>
    </row>
    <row r="162" spans="1:11" ht="15" customHeight="1" x14ac:dyDescent="0.25">
      <c r="A162" s="228"/>
      <c r="B162" s="228"/>
      <c r="C162" s="191"/>
      <c r="D162" s="196"/>
      <c r="E162" s="196"/>
      <c r="F162" s="196"/>
      <c r="G162" s="196"/>
      <c r="H162" s="196"/>
      <c r="I162" s="196"/>
    </row>
    <row r="163" spans="1:11" ht="15" customHeight="1" x14ac:dyDescent="0.25">
      <c r="A163" s="228"/>
      <c r="B163" s="228"/>
      <c r="C163" s="228"/>
      <c r="D163" s="228"/>
      <c r="E163" s="228"/>
      <c r="F163" s="228"/>
      <c r="G163" s="228"/>
      <c r="H163" s="228"/>
      <c r="I163" s="228"/>
    </row>
    <row r="164" spans="1:11" ht="15" customHeight="1" x14ac:dyDescent="0.25">
      <c r="A164" s="228"/>
      <c r="B164" s="228"/>
      <c r="C164" s="24" t="s">
        <v>12</v>
      </c>
      <c r="D164" s="29" t="s">
        <v>94</v>
      </c>
      <c r="E164" s="269"/>
      <c r="F164" s="269"/>
      <c r="G164" s="269"/>
      <c r="H164" s="269"/>
      <c r="I164" s="269"/>
    </row>
    <row r="165" spans="1:11" ht="15" customHeight="1" x14ac:dyDescent="0.25">
      <c r="A165" s="228"/>
      <c r="B165" s="228"/>
      <c r="C165" s="10" t="s">
        <v>14</v>
      </c>
      <c r="D165" s="11">
        <v>0.23</v>
      </c>
      <c r="E165" s="193" t="s">
        <v>743</v>
      </c>
      <c r="F165" s="193"/>
      <c r="G165" s="193"/>
      <c r="H165" s="193"/>
      <c r="I165" s="193"/>
    </row>
    <row r="166" spans="1:11" ht="15" customHeight="1" x14ac:dyDescent="0.25">
      <c r="A166" s="228"/>
      <c r="B166" s="228"/>
      <c r="C166" s="10" t="s">
        <v>16</v>
      </c>
      <c r="D166" s="12">
        <v>412529</v>
      </c>
      <c r="E166" s="290" t="s">
        <v>747</v>
      </c>
      <c r="F166" s="290"/>
      <c r="G166" s="290"/>
      <c r="H166" s="290"/>
      <c r="I166" s="290"/>
    </row>
    <row r="167" spans="1:11" ht="15" customHeight="1" x14ac:dyDescent="0.25">
      <c r="A167" s="228"/>
      <c r="B167" s="228"/>
      <c r="C167" s="6" t="s">
        <v>17</v>
      </c>
      <c r="D167" s="13">
        <v>113.5</v>
      </c>
      <c r="E167" s="290"/>
      <c r="F167" s="290"/>
      <c r="G167" s="290"/>
      <c r="H167" s="290"/>
      <c r="I167" s="290"/>
    </row>
    <row r="168" spans="1:11" s="21" customFormat="1" ht="15" customHeight="1" x14ac:dyDescent="0.25">
      <c r="A168" s="274"/>
      <c r="B168" s="274"/>
      <c r="C168" s="274"/>
      <c r="D168" s="274"/>
      <c r="E168" s="274"/>
      <c r="F168" s="274"/>
      <c r="G168" s="274"/>
      <c r="H168" s="274"/>
      <c r="I168" s="274"/>
      <c r="J168" s="15"/>
    </row>
    <row r="169" spans="1:11" ht="45" x14ac:dyDescent="0.25">
      <c r="A169" s="28" t="s">
        <v>0</v>
      </c>
      <c r="B169" s="28" t="s">
        <v>1</v>
      </c>
      <c r="C169" s="24" t="s">
        <v>21</v>
      </c>
      <c r="D169" s="4" t="s">
        <v>2</v>
      </c>
      <c r="E169" s="4" t="s">
        <v>23</v>
      </c>
      <c r="F169" s="4" t="s">
        <v>24</v>
      </c>
      <c r="G169" s="5" t="s">
        <v>22</v>
      </c>
      <c r="H169" s="5" t="s">
        <v>46</v>
      </c>
      <c r="I169" s="103" t="s">
        <v>3</v>
      </c>
    </row>
    <row r="170" spans="1:11" ht="14.45" customHeight="1" x14ac:dyDescent="0.25">
      <c r="A170" s="45" t="s">
        <v>623</v>
      </c>
      <c r="B170" s="45">
        <v>4</v>
      </c>
      <c r="C170" s="46" t="s">
        <v>100</v>
      </c>
      <c r="D170" s="52"/>
      <c r="E170" s="52"/>
      <c r="F170" s="52"/>
      <c r="G170" s="52"/>
      <c r="H170" s="52"/>
      <c r="I170" s="100"/>
      <c r="K170" s="15"/>
    </row>
    <row r="171" spans="1:11" x14ac:dyDescent="0.25">
      <c r="A171" s="281"/>
      <c r="B171" s="281"/>
      <c r="C171" s="281"/>
      <c r="D171" s="281"/>
      <c r="E171" s="281"/>
      <c r="F171" s="281"/>
      <c r="G171" s="281"/>
      <c r="H171" s="281"/>
      <c r="I171" s="281"/>
      <c r="J171" s="89"/>
      <c r="K171" s="15"/>
    </row>
    <row r="172" spans="1:11" s="21" customFormat="1" ht="45" x14ac:dyDescent="0.25">
      <c r="A172" s="27" t="s">
        <v>0</v>
      </c>
      <c r="B172" s="24" t="s">
        <v>1</v>
      </c>
      <c r="C172" s="24" t="s">
        <v>21</v>
      </c>
      <c r="D172" s="4" t="s">
        <v>2</v>
      </c>
      <c r="E172" s="4" t="s">
        <v>23</v>
      </c>
      <c r="F172" s="4" t="s">
        <v>24</v>
      </c>
      <c r="G172" s="5" t="s">
        <v>22</v>
      </c>
      <c r="H172" s="5" t="s">
        <v>46</v>
      </c>
      <c r="I172" s="103" t="s">
        <v>290</v>
      </c>
      <c r="J172" s="15"/>
      <c r="K172" s="15"/>
    </row>
    <row r="173" spans="1:11" ht="30" x14ac:dyDescent="0.25">
      <c r="A173" s="228" t="s">
        <v>624</v>
      </c>
      <c r="B173" s="228">
        <v>4</v>
      </c>
      <c r="C173" s="6" t="s">
        <v>26</v>
      </c>
      <c r="D173" s="29" t="s">
        <v>7</v>
      </c>
      <c r="E173" s="29" t="s">
        <v>260</v>
      </c>
      <c r="F173" s="29" t="s">
        <v>45</v>
      </c>
      <c r="G173" s="7">
        <v>35.619999999999997</v>
      </c>
      <c r="H173" s="96" t="s">
        <v>761</v>
      </c>
      <c r="I173" s="244" t="s">
        <v>750</v>
      </c>
      <c r="J173" s="89"/>
      <c r="K173" s="15"/>
    </row>
    <row r="174" spans="1:11" ht="30" x14ac:dyDescent="0.25">
      <c r="A174" s="228"/>
      <c r="B174" s="228"/>
      <c r="C174" s="6" t="s">
        <v>749</v>
      </c>
      <c r="D174" s="29" t="s">
        <v>7</v>
      </c>
      <c r="E174" s="29" t="s">
        <v>42</v>
      </c>
      <c r="F174" s="29" t="s">
        <v>76</v>
      </c>
      <c r="G174" s="7">
        <v>21.81</v>
      </c>
      <c r="H174" s="96" t="s">
        <v>762</v>
      </c>
      <c r="I174" s="244"/>
      <c r="J174" s="89"/>
      <c r="K174" s="15"/>
    </row>
    <row r="175" spans="1:11" ht="15.75" x14ac:dyDescent="0.25">
      <c r="A175" s="228"/>
      <c r="B175" s="228"/>
      <c r="C175" s="363"/>
      <c r="D175" s="363"/>
      <c r="E175" s="363"/>
      <c r="F175" s="363"/>
      <c r="G175" s="363"/>
      <c r="H175" s="363"/>
      <c r="I175" s="363"/>
      <c r="J175" s="89"/>
      <c r="K175" s="15"/>
    </row>
    <row r="176" spans="1:11" x14ac:dyDescent="0.25">
      <c r="A176" s="228"/>
      <c r="B176" s="228"/>
      <c r="C176" s="241" t="s">
        <v>4</v>
      </c>
      <c r="D176" s="7">
        <v>60</v>
      </c>
      <c r="E176" s="51" t="s">
        <v>977</v>
      </c>
      <c r="F176" s="187"/>
      <c r="G176" s="187"/>
      <c r="H176" s="187"/>
      <c r="I176" s="188"/>
      <c r="J176" s="89"/>
      <c r="K176" s="15"/>
    </row>
    <row r="177" spans="1:11" s="127" customFormat="1" x14ac:dyDescent="0.25">
      <c r="A177" s="228"/>
      <c r="B177" s="228"/>
      <c r="C177" s="242"/>
      <c r="D177" s="62">
        <v>75</v>
      </c>
      <c r="E177" s="51" t="s">
        <v>978</v>
      </c>
      <c r="F177" s="186"/>
      <c r="G177" s="187"/>
      <c r="H177" s="187"/>
      <c r="I177" s="188"/>
      <c r="J177" s="89"/>
      <c r="K177" s="15"/>
    </row>
    <row r="178" spans="1:11" ht="15.75" x14ac:dyDescent="0.25">
      <c r="A178" s="228"/>
      <c r="B178" s="228"/>
      <c r="C178" s="6" t="s">
        <v>5</v>
      </c>
      <c r="D178" s="7" t="s">
        <v>6</v>
      </c>
      <c r="E178" s="364"/>
      <c r="F178" s="364"/>
      <c r="G178" s="364"/>
      <c r="H178" s="364"/>
      <c r="I178" s="364"/>
      <c r="J178" s="89"/>
      <c r="K178" s="15"/>
    </row>
    <row r="179" spans="1:11" ht="15.75" x14ac:dyDescent="0.25">
      <c r="A179" s="228"/>
      <c r="B179" s="228"/>
      <c r="C179" s="363"/>
      <c r="D179" s="363"/>
      <c r="E179" s="363"/>
      <c r="F179" s="363"/>
      <c r="G179" s="363"/>
      <c r="H179" s="363"/>
      <c r="I179" s="363"/>
      <c r="J179" s="89"/>
      <c r="K179" s="15"/>
    </row>
    <row r="180" spans="1:11" x14ac:dyDescent="0.25">
      <c r="A180" s="228"/>
      <c r="B180" s="228"/>
      <c r="C180" s="9" t="s">
        <v>8</v>
      </c>
      <c r="D180" s="269"/>
      <c r="E180" s="269"/>
      <c r="F180" s="269"/>
      <c r="G180" s="269"/>
      <c r="H180" s="269"/>
      <c r="I180" s="269"/>
      <c r="J180" s="89"/>
      <c r="K180" s="15"/>
    </row>
    <row r="181" spans="1:11" ht="15" customHeight="1" x14ac:dyDescent="0.25">
      <c r="A181" s="228"/>
      <c r="B181" s="228"/>
      <c r="C181" s="191" t="s">
        <v>751</v>
      </c>
      <c r="D181" s="192" t="s">
        <v>752</v>
      </c>
      <c r="E181" s="192"/>
      <c r="F181" s="192"/>
      <c r="G181" s="192"/>
      <c r="H181" s="192"/>
      <c r="I181" s="193" t="s">
        <v>753</v>
      </c>
      <c r="J181" s="89"/>
      <c r="K181" s="15"/>
    </row>
    <row r="182" spans="1:11" ht="14.45" customHeight="1" x14ac:dyDescent="0.25">
      <c r="A182" s="228"/>
      <c r="B182" s="228"/>
      <c r="C182" s="191"/>
      <c r="D182" s="192" t="s">
        <v>754</v>
      </c>
      <c r="E182" s="192"/>
      <c r="F182" s="192"/>
      <c r="G182" s="192"/>
      <c r="H182" s="192"/>
      <c r="I182" s="193"/>
    </row>
    <row r="183" spans="1:11" ht="14.45" customHeight="1" x14ac:dyDescent="0.25">
      <c r="A183" s="228"/>
      <c r="B183" s="228"/>
      <c r="C183" s="191"/>
      <c r="D183" s="192" t="s">
        <v>755</v>
      </c>
      <c r="E183" s="192"/>
      <c r="F183" s="192"/>
      <c r="G183" s="192"/>
      <c r="H183" s="192"/>
      <c r="I183" s="193"/>
    </row>
    <row r="184" spans="1:11" ht="15" customHeight="1" x14ac:dyDescent="0.25">
      <c r="A184" s="228"/>
      <c r="B184" s="228"/>
      <c r="C184" s="191"/>
      <c r="D184" s="192" t="s">
        <v>756</v>
      </c>
      <c r="E184" s="192"/>
      <c r="F184" s="192"/>
      <c r="G184" s="192"/>
      <c r="H184" s="192"/>
      <c r="I184" s="193"/>
    </row>
    <row r="185" spans="1:11" ht="15" customHeight="1" x14ac:dyDescent="0.25">
      <c r="A185" s="228"/>
      <c r="B185" s="228"/>
      <c r="C185" s="191"/>
      <c r="D185" s="192" t="s">
        <v>757</v>
      </c>
      <c r="E185" s="192"/>
      <c r="F185" s="192"/>
      <c r="G185" s="192"/>
      <c r="H185" s="192"/>
      <c r="I185" s="193"/>
    </row>
    <row r="186" spans="1:11" x14ac:dyDescent="0.25">
      <c r="A186" s="228"/>
      <c r="B186" s="228"/>
      <c r="C186" s="228"/>
      <c r="D186" s="228"/>
      <c r="E186" s="228"/>
      <c r="F186" s="228"/>
      <c r="G186" s="228"/>
      <c r="H186" s="228"/>
      <c r="I186" s="228"/>
    </row>
    <row r="187" spans="1:11" ht="15" customHeight="1" x14ac:dyDescent="0.25">
      <c r="A187" s="228"/>
      <c r="B187" s="228"/>
      <c r="C187" s="191" t="s">
        <v>763</v>
      </c>
      <c r="D187" s="229" t="s">
        <v>758</v>
      </c>
      <c r="E187" s="229"/>
      <c r="F187" s="229"/>
      <c r="G187" s="229"/>
      <c r="H187" s="229"/>
      <c r="I187" s="229"/>
    </row>
    <row r="188" spans="1:11" ht="15" customHeight="1" x14ac:dyDescent="0.25">
      <c r="A188" s="228"/>
      <c r="B188" s="228"/>
      <c r="C188" s="191"/>
      <c r="D188" s="229"/>
      <c r="E188" s="229"/>
      <c r="F188" s="229"/>
      <c r="G188" s="229"/>
      <c r="H188" s="229"/>
      <c r="I188" s="229"/>
    </row>
    <row r="189" spans="1:11" ht="15" customHeight="1" x14ac:dyDescent="0.25">
      <c r="A189" s="228"/>
      <c r="B189" s="228"/>
      <c r="C189" s="191"/>
      <c r="D189" s="229"/>
      <c r="E189" s="229"/>
      <c r="F189" s="229"/>
      <c r="G189" s="229"/>
      <c r="H189" s="229"/>
      <c r="I189" s="229"/>
    </row>
    <row r="190" spans="1:11" ht="15" customHeight="1" x14ac:dyDescent="0.25">
      <c r="A190" s="228"/>
      <c r="B190" s="228"/>
      <c r="C190" s="191"/>
      <c r="D190" s="229"/>
      <c r="E190" s="229"/>
      <c r="F190" s="229"/>
      <c r="G190" s="229"/>
      <c r="H190" s="229"/>
      <c r="I190" s="229"/>
    </row>
    <row r="191" spans="1:11" x14ac:dyDescent="0.25">
      <c r="A191" s="228"/>
      <c r="B191" s="228"/>
      <c r="C191" s="228"/>
      <c r="D191" s="228"/>
      <c r="E191" s="228"/>
      <c r="F191" s="228"/>
      <c r="G191" s="228"/>
      <c r="H191" s="228"/>
      <c r="I191" s="228"/>
    </row>
    <row r="192" spans="1:11" ht="15" customHeight="1" x14ac:dyDescent="0.25">
      <c r="A192" s="228"/>
      <c r="B192" s="228"/>
      <c r="C192" s="191" t="s">
        <v>11</v>
      </c>
      <c r="D192" s="221" t="s">
        <v>759</v>
      </c>
      <c r="E192" s="221"/>
      <c r="F192" s="221"/>
      <c r="G192" s="221"/>
      <c r="H192" s="221"/>
      <c r="I192" s="221"/>
    </row>
    <row r="193" spans="1:11" ht="15" customHeight="1" x14ac:dyDescent="0.25">
      <c r="A193" s="228"/>
      <c r="B193" s="228"/>
      <c r="C193" s="191"/>
      <c r="D193" s="221"/>
      <c r="E193" s="221"/>
      <c r="F193" s="221"/>
      <c r="G193" s="221"/>
      <c r="H193" s="221"/>
      <c r="I193" s="221"/>
    </row>
    <row r="194" spans="1:11" ht="15" customHeight="1" x14ac:dyDescent="0.25">
      <c r="A194" s="228"/>
      <c r="B194" s="228"/>
      <c r="C194" s="191"/>
      <c r="D194" s="221"/>
      <c r="E194" s="221"/>
      <c r="F194" s="221"/>
      <c r="G194" s="221"/>
      <c r="H194" s="221"/>
      <c r="I194" s="221"/>
    </row>
    <row r="195" spans="1:11" ht="15" customHeight="1" x14ac:dyDescent="0.25">
      <c r="A195" s="228"/>
      <c r="B195" s="228"/>
      <c r="C195" s="191"/>
      <c r="D195" s="221"/>
      <c r="E195" s="221"/>
      <c r="F195" s="221"/>
      <c r="G195" s="221"/>
      <c r="H195" s="221"/>
      <c r="I195" s="221"/>
    </row>
    <row r="196" spans="1:11" x14ac:dyDescent="0.25">
      <c r="A196" s="228"/>
      <c r="B196" s="228"/>
      <c r="C196" s="228"/>
      <c r="D196" s="228"/>
      <c r="E196" s="228"/>
      <c r="F196" s="228"/>
      <c r="G196" s="228"/>
      <c r="H196" s="228"/>
      <c r="I196" s="228"/>
    </row>
    <row r="197" spans="1:11" x14ac:dyDescent="0.25">
      <c r="A197" s="228"/>
      <c r="B197" s="228"/>
      <c r="C197" s="24" t="s">
        <v>12</v>
      </c>
      <c r="D197" s="29" t="s">
        <v>146</v>
      </c>
      <c r="E197" s="269"/>
      <c r="F197" s="269"/>
      <c r="G197" s="269"/>
      <c r="H197" s="269"/>
      <c r="I197" s="269"/>
    </row>
    <row r="198" spans="1:11" ht="15" customHeight="1" x14ac:dyDescent="0.25">
      <c r="A198" s="228"/>
      <c r="B198" s="228"/>
      <c r="C198" s="10" t="s">
        <v>14</v>
      </c>
      <c r="D198" s="11">
        <v>0.15</v>
      </c>
      <c r="E198" s="193" t="s">
        <v>15</v>
      </c>
      <c r="F198" s="193"/>
      <c r="G198" s="193"/>
      <c r="H198" s="193"/>
      <c r="I198" s="193"/>
    </row>
    <row r="199" spans="1:11" x14ac:dyDescent="0.25">
      <c r="A199" s="228"/>
      <c r="B199" s="228"/>
      <c r="C199" s="10" t="s">
        <v>16</v>
      </c>
      <c r="D199" s="12">
        <v>38429</v>
      </c>
      <c r="E199" s="362" t="s">
        <v>760</v>
      </c>
      <c r="F199" s="362"/>
      <c r="G199" s="362"/>
      <c r="H199" s="362"/>
      <c r="I199" s="362"/>
    </row>
    <row r="200" spans="1:11" ht="30" x14ac:dyDescent="0.25">
      <c r="A200" s="228"/>
      <c r="B200" s="228"/>
      <c r="C200" s="6" t="s">
        <v>17</v>
      </c>
      <c r="D200" s="13">
        <v>96.5</v>
      </c>
      <c r="E200" s="362"/>
      <c r="F200" s="362"/>
      <c r="G200" s="362"/>
      <c r="H200" s="362"/>
      <c r="I200" s="362"/>
    </row>
    <row r="201" spans="1:11" x14ac:dyDescent="0.25">
      <c r="A201" s="281"/>
      <c r="B201" s="281"/>
      <c r="C201" s="281"/>
      <c r="D201" s="281"/>
      <c r="E201" s="281"/>
      <c r="F201" s="281"/>
      <c r="G201" s="281"/>
      <c r="H201" s="281"/>
      <c r="I201" s="281"/>
    </row>
    <row r="202" spans="1:11" ht="45" x14ac:dyDescent="0.25">
      <c r="A202" s="28" t="s">
        <v>0</v>
      </c>
      <c r="B202" s="28" t="s">
        <v>1</v>
      </c>
      <c r="C202" s="24" t="s">
        <v>21</v>
      </c>
      <c r="D202" s="4" t="s">
        <v>2</v>
      </c>
      <c r="E202" s="4" t="s">
        <v>23</v>
      </c>
      <c r="F202" s="4" t="s">
        <v>24</v>
      </c>
      <c r="G202" s="5" t="s">
        <v>22</v>
      </c>
      <c r="H202" s="5" t="s">
        <v>46</v>
      </c>
      <c r="I202" s="103" t="s">
        <v>3</v>
      </c>
    </row>
    <row r="203" spans="1:11" ht="14.45" customHeight="1" x14ac:dyDescent="0.25">
      <c r="A203" s="45" t="s">
        <v>625</v>
      </c>
      <c r="B203" s="45">
        <v>4</v>
      </c>
      <c r="C203" s="46" t="s">
        <v>100</v>
      </c>
      <c r="D203" s="52"/>
      <c r="E203" s="52"/>
      <c r="F203" s="52"/>
      <c r="G203" s="52"/>
      <c r="H203" s="52"/>
      <c r="I203" s="100"/>
    </row>
    <row r="204" spans="1:11" x14ac:dyDescent="0.25">
      <c r="A204" s="281"/>
      <c r="B204" s="281"/>
      <c r="C204" s="281"/>
      <c r="D204" s="281"/>
      <c r="E204" s="281"/>
      <c r="F204" s="281"/>
      <c r="G204" s="281"/>
      <c r="H204" s="281"/>
      <c r="I204" s="281"/>
    </row>
    <row r="205" spans="1:11" ht="45" x14ac:dyDescent="0.25">
      <c r="A205" s="28" t="s">
        <v>0</v>
      </c>
      <c r="B205" s="28" t="s">
        <v>1</v>
      </c>
      <c r="C205" s="24" t="s">
        <v>21</v>
      </c>
      <c r="D205" s="4" t="s">
        <v>2</v>
      </c>
      <c r="E205" s="4" t="s">
        <v>23</v>
      </c>
      <c r="F205" s="4" t="s">
        <v>24</v>
      </c>
      <c r="G205" s="5" t="s">
        <v>22</v>
      </c>
      <c r="H205" s="5" t="s">
        <v>46</v>
      </c>
      <c r="I205" s="103" t="s">
        <v>3</v>
      </c>
    </row>
    <row r="206" spans="1:11" ht="14.45" customHeight="1" x14ac:dyDescent="0.25">
      <c r="A206" s="45" t="s">
        <v>626</v>
      </c>
      <c r="B206" s="45">
        <v>4</v>
      </c>
      <c r="C206" s="46" t="s">
        <v>100</v>
      </c>
      <c r="D206" s="52"/>
      <c r="E206" s="52"/>
      <c r="F206" s="52"/>
      <c r="G206" s="52"/>
      <c r="H206" s="52"/>
      <c r="I206" s="100"/>
    </row>
    <row r="207" spans="1:11" x14ac:dyDescent="0.25">
      <c r="A207" s="281"/>
      <c r="B207" s="281"/>
      <c r="C207" s="281"/>
      <c r="D207" s="281"/>
      <c r="E207" s="281"/>
      <c r="F207" s="281"/>
      <c r="G207" s="281"/>
      <c r="H207" s="281"/>
      <c r="I207" s="281"/>
    </row>
    <row r="208" spans="1:11" s="21" customFormat="1" ht="45" x14ac:dyDescent="0.25">
      <c r="A208" s="27" t="s">
        <v>0</v>
      </c>
      <c r="B208" s="24" t="s">
        <v>1</v>
      </c>
      <c r="C208" s="24" t="s">
        <v>21</v>
      </c>
      <c r="D208" s="4" t="s">
        <v>2</v>
      </c>
      <c r="E208" s="4" t="s">
        <v>23</v>
      </c>
      <c r="F208" s="4" t="s">
        <v>24</v>
      </c>
      <c r="G208" s="5" t="s">
        <v>22</v>
      </c>
      <c r="H208" s="5" t="s">
        <v>46</v>
      </c>
      <c r="I208" s="103" t="s">
        <v>290</v>
      </c>
      <c r="J208" s="15"/>
      <c r="K208" s="15"/>
    </row>
    <row r="209" spans="1:9" ht="30" x14ac:dyDescent="0.25">
      <c r="A209" s="228" t="s">
        <v>627</v>
      </c>
      <c r="B209" s="228">
        <v>4</v>
      </c>
      <c r="C209" s="6" t="s">
        <v>26</v>
      </c>
      <c r="D209" s="29" t="s">
        <v>7</v>
      </c>
      <c r="E209" s="29" t="s">
        <v>77</v>
      </c>
      <c r="F209" s="29"/>
      <c r="G209" s="7">
        <v>31.22</v>
      </c>
      <c r="H209" s="64" t="s">
        <v>764</v>
      </c>
      <c r="I209" s="244" t="s">
        <v>767</v>
      </c>
    </row>
    <row r="210" spans="1:9" ht="30" x14ac:dyDescent="0.25">
      <c r="A210" s="228"/>
      <c r="B210" s="228"/>
      <c r="C210" s="6" t="s">
        <v>765</v>
      </c>
      <c r="D210" s="29" t="s">
        <v>7</v>
      </c>
      <c r="E210" s="29" t="s">
        <v>126</v>
      </c>
      <c r="F210" s="29"/>
      <c r="G210" s="7">
        <v>32.200000000000003</v>
      </c>
      <c r="H210" s="8" t="s">
        <v>766</v>
      </c>
      <c r="I210" s="244"/>
    </row>
    <row r="211" spans="1:9" ht="15" customHeight="1" x14ac:dyDescent="0.25">
      <c r="A211" s="228"/>
      <c r="B211" s="228"/>
      <c r="C211" s="6" t="s">
        <v>634</v>
      </c>
      <c r="D211" s="29" t="s">
        <v>7</v>
      </c>
      <c r="E211" s="29" t="s">
        <v>260</v>
      </c>
      <c r="F211" s="29"/>
      <c r="G211" s="7">
        <v>28.03</v>
      </c>
      <c r="H211" s="8" t="s">
        <v>766</v>
      </c>
      <c r="I211" s="244" t="s">
        <v>768</v>
      </c>
    </row>
    <row r="212" spans="1:9" ht="15" customHeight="1" x14ac:dyDescent="0.25">
      <c r="A212" s="228"/>
      <c r="B212" s="228"/>
      <c r="C212" s="6" t="s">
        <v>39</v>
      </c>
      <c r="D212" s="29" t="s">
        <v>7</v>
      </c>
      <c r="E212" s="29" t="s">
        <v>76</v>
      </c>
      <c r="F212" s="29"/>
      <c r="G212" s="7">
        <v>19.2</v>
      </c>
      <c r="H212" s="8" t="s">
        <v>769</v>
      </c>
      <c r="I212" s="244"/>
    </row>
    <row r="213" spans="1:9" ht="30" x14ac:dyDescent="0.25">
      <c r="A213" s="228"/>
      <c r="B213" s="228"/>
      <c r="C213" s="6" t="s">
        <v>770</v>
      </c>
      <c r="D213" s="29" t="s">
        <v>84</v>
      </c>
      <c r="E213" s="29" t="s">
        <v>59</v>
      </c>
      <c r="F213" s="29"/>
      <c r="G213" s="7">
        <v>20.14</v>
      </c>
      <c r="H213" s="8" t="s">
        <v>771</v>
      </c>
      <c r="I213" s="244" t="s">
        <v>772</v>
      </c>
    </row>
    <row r="214" spans="1:9" ht="30" x14ac:dyDescent="0.25">
      <c r="A214" s="228"/>
      <c r="B214" s="228"/>
      <c r="C214" s="6" t="s">
        <v>39</v>
      </c>
      <c r="D214" s="29" t="s">
        <v>7</v>
      </c>
      <c r="E214" s="29" t="s">
        <v>773</v>
      </c>
      <c r="F214" s="29"/>
      <c r="G214" s="7">
        <v>23.44</v>
      </c>
      <c r="H214" s="8" t="s">
        <v>769</v>
      </c>
      <c r="I214" s="244"/>
    </row>
    <row r="215" spans="1:9" ht="15.75" x14ac:dyDescent="0.25">
      <c r="A215" s="228"/>
      <c r="B215" s="228"/>
      <c r="C215" s="366"/>
      <c r="D215" s="366"/>
      <c r="E215" s="366"/>
      <c r="F215" s="366"/>
      <c r="G215" s="366"/>
      <c r="H215" s="366"/>
      <c r="I215" s="366"/>
    </row>
    <row r="216" spans="1:9" ht="15.6" customHeight="1" x14ac:dyDescent="0.25">
      <c r="A216" s="228"/>
      <c r="B216" s="228"/>
      <c r="C216" s="6" t="s">
        <v>4</v>
      </c>
      <c r="D216" s="7">
        <v>75</v>
      </c>
      <c r="E216" s="51" t="s">
        <v>18</v>
      </c>
      <c r="F216" s="186"/>
      <c r="G216" s="187"/>
      <c r="H216" s="187"/>
      <c r="I216" s="188"/>
    </row>
    <row r="217" spans="1:9" ht="15.75" x14ac:dyDescent="0.25">
      <c r="A217" s="228"/>
      <c r="B217" s="228"/>
      <c r="C217" s="6" t="s">
        <v>5</v>
      </c>
      <c r="D217" s="7" t="s">
        <v>6</v>
      </c>
      <c r="E217" s="365"/>
      <c r="F217" s="365"/>
      <c r="G217" s="365"/>
      <c r="H217" s="365"/>
      <c r="I217" s="365"/>
    </row>
    <row r="218" spans="1:9" ht="15.75" x14ac:dyDescent="0.25">
      <c r="A218" s="228"/>
      <c r="B218" s="228"/>
      <c r="C218" s="366"/>
      <c r="D218" s="366"/>
      <c r="E218" s="366"/>
      <c r="F218" s="366"/>
      <c r="G218" s="366"/>
      <c r="H218" s="366"/>
      <c r="I218" s="366"/>
    </row>
    <row r="219" spans="1:9" x14ac:dyDescent="0.25">
      <c r="A219" s="228"/>
      <c r="B219" s="228"/>
      <c r="C219" s="9" t="s">
        <v>8</v>
      </c>
      <c r="D219" s="269"/>
      <c r="E219" s="269"/>
      <c r="F219" s="269"/>
      <c r="G219" s="269"/>
      <c r="H219" s="269"/>
      <c r="I219" s="269"/>
    </row>
    <row r="220" spans="1:9" x14ac:dyDescent="0.25">
      <c r="A220" s="228"/>
      <c r="B220" s="228"/>
      <c r="C220" s="191" t="s">
        <v>779</v>
      </c>
      <c r="D220" s="192" t="s">
        <v>774</v>
      </c>
      <c r="E220" s="192"/>
      <c r="F220" s="192"/>
      <c r="G220" s="192"/>
      <c r="H220" s="192"/>
      <c r="I220" s="193" t="s">
        <v>780</v>
      </c>
    </row>
    <row r="221" spans="1:9" ht="15" customHeight="1" x14ac:dyDescent="0.25">
      <c r="A221" s="228"/>
      <c r="B221" s="228"/>
      <c r="C221" s="191"/>
      <c r="D221" s="192" t="s">
        <v>775</v>
      </c>
      <c r="E221" s="192"/>
      <c r="F221" s="192"/>
      <c r="G221" s="192"/>
      <c r="H221" s="192"/>
      <c r="I221" s="193"/>
    </row>
    <row r="222" spans="1:9" ht="15" customHeight="1" x14ac:dyDescent="0.25">
      <c r="A222" s="228"/>
      <c r="B222" s="228"/>
      <c r="C222" s="191"/>
      <c r="D222" s="192" t="s">
        <v>776</v>
      </c>
      <c r="E222" s="192"/>
      <c r="F222" s="192"/>
      <c r="G222" s="192"/>
      <c r="H222" s="192"/>
      <c r="I222" s="193"/>
    </row>
    <row r="223" spans="1:9" ht="15.75" x14ac:dyDescent="0.25">
      <c r="A223" s="228"/>
      <c r="B223" s="228"/>
      <c r="C223" s="366"/>
      <c r="D223" s="366"/>
      <c r="E223" s="366"/>
      <c r="F223" s="366"/>
      <c r="G223" s="366"/>
      <c r="H223" s="366"/>
      <c r="I223" s="366"/>
    </row>
    <row r="224" spans="1:9" ht="15" customHeight="1" x14ac:dyDescent="0.25">
      <c r="A224" s="228"/>
      <c r="B224" s="228"/>
      <c r="C224" s="228" t="s">
        <v>11</v>
      </c>
      <c r="D224" s="221" t="s">
        <v>777</v>
      </c>
      <c r="E224" s="221"/>
      <c r="F224" s="221"/>
      <c r="G224" s="221"/>
      <c r="H224" s="221"/>
      <c r="I224" s="221"/>
    </row>
    <row r="225" spans="1:10" ht="15" customHeight="1" x14ac:dyDescent="0.25">
      <c r="A225" s="228"/>
      <c r="B225" s="228"/>
      <c r="C225" s="228"/>
      <c r="D225" s="221"/>
      <c r="E225" s="221"/>
      <c r="F225" s="221"/>
      <c r="G225" s="221"/>
      <c r="H225" s="221"/>
      <c r="I225" s="221"/>
    </row>
    <row r="226" spans="1:10" ht="15" customHeight="1" x14ac:dyDescent="0.25">
      <c r="A226" s="228"/>
      <c r="B226" s="228"/>
      <c r="C226" s="228"/>
      <c r="D226" s="221"/>
      <c r="E226" s="221"/>
      <c r="F226" s="221"/>
      <c r="G226" s="221"/>
      <c r="H226" s="221"/>
      <c r="I226" s="221"/>
    </row>
    <row r="227" spans="1:10" ht="15" customHeight="1" x14ac:dyDescent="0.25">
      <c r="A227" s="228"/>
      <c r="B227" s="228"/>
      <c r="C227" s="228"/>
      <c r="D227" s="221"/>
      <c r="E227" s="221"/>
      <c r="F227" s="221"/>
      <c r="G227" s="221"/>
      <c r="H227" s="221"/>
      <c r="I227" s="221"/>
    </row>
    <row r="228" spans="1:10" s="21" customFormat="1" ht="15" customHeight="1" x14ac:dyDescent="0.25">
      <c r="A228" s="228"/>
      <c r="B228" s="228"/>
      <c r="C228" s="228"/>
      <c r="D228" s="228"/>
      <c r="E228" s="228"/>
      <c r="F228" s="228"/>
      <c r="G228" s="228"/>
      <c r="H228" s="228"/>
      <c r="I228" s="228"/>
      <c r="J228" s="15"/>
    </row>
    <row r="229" spans="1:10" x14ac:dyDescent="0.25">
      <c r="A229" s="228"/>
      <c r="B229" s="228"/>
      <c r="C229" s="24" t="s">
        <v>12</v>
      </c>
      <c r="D229" s="32" t="s">
        <v>146</v>
      </c>
      <c r="E229" s="275"/>
      <c r="F229" s="275"/>
      <c r="G229" s="275"/>
      <c r="H229" s="275"/>
      <c r="I229" s="275"/>
    </row>
    <row r="230" spans="1:10" ht="15" customHeight="1" x14ac:dyDescent="0.25">
      <c r="A230" s="228"/>
      <c r="B230" s="228"/>
      <c r="C230" s="10" t="s">
        <v>14</v>
      </c>
      <c r="D230" s="58">
        <v>0.28999999999999998</v>
      </c>
      <c r="E230" s="193" t="s">
        <v>15</v>
      </c>
      <c r="F230" s="193"/>
      <c r="G230" s="193"/>
      <c r="H230" s="193"/>
      <c r="I230" s="193"/>
    </row>
    <row r="231" spans="1:10" x14ac:dyDescent="0.25">
      <c r="A231" s="228"/>
      <c r="B231" s="228"/>
      <c r="C231" s="10" t="s">
        <v>16</v>
      </c>
      <c r="D231" s="59">
        <v>91126</v>
      </c>
      <c r="E231" s="271" t="s">
        <v>778</v>
      </c>
      <c r="F231" s="271"/>
      <c r="G231" s="271"/>
      <c r="H231" s="271"/>
      <c r="I231" s="271"/>
    </row>
    <row r="232" spans="1:10" ht="30" x14ac:dyDescent="0.25">
      <c r="A232" s="228"/>
      <c r="B232" s="228"/>
      <c r="C232" s="6" t="s">
        <v>17</v>
      </c>
      <c r="D232" s="60">
        <v>104.4</v>
      </c>
      <c r="E232" s="271"/>
      <c r="F232" s="271"/>
      <c r="G232" s="271"/>
      <c r="H232" s="271"/>
      <c r="I232" s="271"/>
    </row>
    <row r="233" spans="1:10" x14ac:dyDescent="0.25">
      <c r="A233" s="306"/>
      <c r="B233" s="306"/>
      <c r="C233" s="306"/>
      <c r="D233" s="306"/>
      <c r="E233" s="306"/>
      <c r="F233" s="306"/>
      <c r="G233" s="306"/>
      <c r="H233" s="306"/>
      <c r="I233" s="306"/>
    </row>
    <row r="234" spans="1:10" ht="45" x14ac:dyDescent="0.25">
      <c r="A234" s="28" t="s">
        <v>0</v>
      </c>
      <c r="B234" s="28" t="s">
        <v>1</v>
      </c>
      <c r="C234" s="24" t="s">
        <v>21</v>
      </c>
      <c r="D234" s="4" t="s">
        <v>2</v>
      </c>
      <c r="E234" s="4" t="s">
        <v>23</v>
      </c>
      <c r="F234" s="4" t="s">
        <v>24</v>
      </c>
      <c r="G234" s="5" t="s">
        <v>22</v>
      </c>
      <c r="H234" s="5" t="s">
        <v>46</v>
      </c>
      <c r="I234" s="103" t="s">
        <v>3</v>
      </c>
    </row>
    <row r="235" spans="1:10" ht="14.45" customHeight="1" x14ac:dyDescent="0.25">
      <c r="A235" s="45" t="s">
        <v>628</v>
      </c>
      <c r="B235" s="45">
        <v>4</v>
      </c>
      <c r="C235" s="46" t="s">
        <v>100</v>
      </c>
      <c r="D235" s="52"/>
      <c r="E235" s="52"/>
      <c r="F235" s="52"/>
      <c r="G235" s="52"/>
      <c r="H235" s="52"/>
      <c r="I235" s="100"/>
    </row>
    <row r="236" spans="1:10" x14ac:dyDescent="0.25">
      <c r="A236" s="306"/>
      <c r="B236" s="306"/>
      <c r="C236" s="306"/>
      <c r="D236" s="306"/>
      <c r="E236" s="306"/>
      <c r="F236" s="306"/>
      <c r="G236" s="306"/>
      <c r="H236" s="306"/>
      <c r="I236" s="306"/>
    </row>
    <row r="237" spans="1:10" ht="45" x14ac:dyDescent="0.25">
      <c r="A237" s="28" t="s">
        <v>0</v>
      </c>
      <c r="B237" s="28" t="s">
        <v>1</v>
      </c>
      <c r="C237" s="24" t="s">
        <v>21</v>
      </c>
      <c r="D237" s="4" t="s">
        <v>2</v>
      </c>
      <c r="E237" s="4" t="s">
        <v>23</v>
      </c>
      <c r="F237" s="4" t="s">
        <v>24</v>
      </c>
      <c r="G237" s="5" t="s">
        <v>22</v>
      </c>
      <c r="H237" s="5" t="s">
        <v>46</v>
      </c>
      <c r="I237" s="103" t="s">
        <v>3</v>
      </c>
    </row>
    <row r="238" spans="1:10" ht="14.45" customHeight="1" x14ac:dyDescent="0.25">
      <c r="A238" s="45" t="s">
        <v>629</v>
      </c>
      <c r="B238" s="45">
        <v>4</v>
      </c>
      <c r="C238" s="46" t="s">
        <v>100</v>
      </c>
      <c r="D238" s="52"/>
      <c r="E238" s="52"/>
      <c r="F238" s="52"/>
      <c r="G238" s="52"/>
      <c r="H238" s="52"/>
      <c r="I238" s="100"/>
    </row>
    <row r="239" spans="1:10" x14ac:dyDescent="0.25">
      <c r="A239" s="281"/>
      <c r="B239" s="281"/>
      <c r="C239" s="281"/>
      <c r="D239" s="281"/>
      <c r="E239" s="281"/>
      <c r="F239" s="281"/>
      <c r="G239" s="281"/>
      <c r="H239" s="281"/>
      <c r="I239" s="281"/>
    </row>
  </sheetData>
  <mergeCells count="260">
    <mergeCell ref="E231:I232"/>
    <mergeCell ref="A209:A232"/>
    <mergeCell ref="B209:B232"/>
    <mergeCell ref="A233:I233"/>
    <mergeCell ref="A236:I236"/>
    <mergeCell ref="A239:I239"/>
    <mergeCell ref="E229:I229"/>
    <mergeCell ref="E230:I230"/>
    <mergeCell ref="C223:I223"/>
    <mergeCell ref="C224:C227"/>
    <mergeCell ref="D221:H221"/>
    <mergeCell ref="D222:H222"/>
    <mergeCell ref="I220:I222"/>
    <mergeCell ref="C218:I218"/>
    <mergeCell ref="D224:I227"/>
    <mergeCell ref="C228:I228"/>
    <mergeCell ref="C176:C177"/>
    <mergeCell ref="F176:I176"/>
    <mergeCell ref="F177:I177"/>
    <mergeCell ref="A201:I201"/>
    <mergeCell ref="C220:C222"/>
    <mergeCell ref="I209:I210"/>
    <mergeCell ref="I211:I212"/>
    <mergeCell ref="I213:I214"/>
    <mergeCell ref="A204:I204"/>
    <mergeCell ref="A207:I207"/>
    <mergeCell ref="F216:I216"/>
    <mergeCell ref="D219:I219"/>
    <mergeCell ref="E217:I217"/>
    <mergeCell ref="D220:H220"/>
    <mergeCell ref="C215:I215"/>
    <mergeCell ref="D192:I195"/>
    <mergeCell ref="C192:C195"/>
    <mergeCell ref="E198:I198"/>
    <mergeCell ref="C196:I196"/>
    <mergeCell ref="E197:I197"/>
    <mergeCell ref="C191:I191"/>
    <mergeCell ref="I145:I153"/>
    <mergeCell ref="E141:H141"/>
    <mergeCell ref="E142:H142"/>
    <mergeCell ref="D155:I157"/>
    <mergeCell ref="I135:I143"/>
    <mergeCell ref="C181:C185"/>
    <mergeCell ref="D181:H181"/>
    <mergeCell ref="D182:H182"/>
    <mergeCell ref="D183:H183"/>
    <mergeCell ref="D184:H184"/>
    <mergeCell ref="D185:H185"/>
    <mergeCell ref="A171:I171"/>
    <mergeCell ref="A173:A200"/>
    <mergeCell ref="B173:B200"/>
    <mergeCell ref="I173:I174"/>
    <mergeCell ref="E199:I200"/>
    <mergeCell ref="C175:I175"/>
    <mergeCell ref="E178:I178"/>
    <mergeCell ref="C179:I179"/>
    <mergeCell ref="D180:I180"/>
    <mergeCell ref="I181:I185"/>
    <mergeCell ref="C186:I186"/>
    <mergeCell ref="D187:I190"/>
    <mergeCell ref="C187:C190"/>
    <mergeCell ref="C138:H139"/>
    <mergeCell ref="C158:I158"/>
    <mergeCell ref="C155:C157"/>
    <mergeCell ref="A123:A167"/>
    <mergeCell ref="B123:B167"/>
    <mergeCell ref="C159:C162"/>
    <mergeCell ref="E166:I167"/>
    <mergeCell ref="D159:I162"/>
    <mergeCell ref="C163:I163"/>
    <mergeCell ref="E164:I164"/>
    <mergeCell ref="E165:I165"/>
    <mergeCell ref="C149:H149"/>
    <mergeCell ref="C150:C153"/>
    <mergeCell ref="H150:H153"/>
    <mergeCell ref="D145:H148"/>
    <mergeCell ref="C145:C148"/>
    <mergeCell ref="C143:H143"/>
    <mergeCell ref="D144:H144"/>
    <mergeCell ref="C140:H140"/>
    <mergeCell ref="D150:G150"/>
    <mergeCell ref="D151:G151"/>
    <mergeCell ref="D152:G152"/>
    <mergeCell ref="D153:G153"/>
    <mergeCell ref="C154:I154"/>
    <mergeCell ref="C116:I116"/>
    <mergeCell ref="E117:I117"/>
    <mergeCell ref="E118:I118"/>
    <mergeCell ref="E119:I120"/>
    <mergeCell ref="A121:I121"/>
    <mergeCell ref="I123:I132"/>
    <mergeCell ref="C133:I133"/>
    <mergeCell ref="C114:C115"/>
    <mergeCell ref="C110:C112"/>
    <mergeCell ref="A93:A120"/>
    <mergeCell ref="B93:B120"/>
    <mergeCell ref="G101:G102"/>
    <mergeCell ref="D101:D102"/>
    <mergeCell ref="E93:E94"/>
    <mergeCell ref="E95:E96"/>
    <mergeCell ref="E97:E98"/>
    <mergeCell ref="E99:E100"/>
    <mergeCell ref="E101:E102"/>
    <mergeCell ref="I93:I102"/>
    <mergeCell ref="C93:C94"/>
    <mergeCell ref="C95:C96"/>
    <mergeCell ref="C97:C98"/>
    <mergeCell ref="C99:C100"/>
    <mergeCell ref="C101:C102"/>
    <mergeCell ref="F48:F50"/>
    <mergeCell ref="D107:I107"/>
    <mergeCell ref="E104:I104"/>
    <mergeCell ref="E105:I105"/>
    <mergeCell ref="D108:H108"/>
    <mergeCell ref="D110:H110"/>
    <mergeCell ref="D111:H111"/>
    <mergeCell ref="D112:H112"/>
    <mergeCell ref="H93:H94"/>
    <mergeCell ref="H95:H96"/>
    <mergeCell ref="H97:H98"/>
    <mergeCell ref="H99:H100"/>
    <mergeCell ref="H101:H102"/>
    <mergeCell ref="C103:I103"/>
    <mergeCell ref="C106:I106"/>
    <mergeCell ref="C109:I109"/>
    <mergeCell ref="F101:F102"/>
    <mergeCell ref="F99:F100"/>
    <mergeCell ref="F97:F98"/>
    <mergeCell ref="F95:F96"/>
    <mergeCell ref="F93:F94"/>
    <mergeCell ref="G93:G94"/>
    <mergeCell ref="G95:G96"/>
    <mergeCell ref="G97:G98"/>
    <mergeCell ref="C60:C61"/>
    <mergeCell ref="C62:C63"/>
    <mergeCell ref="I58:I59"/>
    <mergeCell ref="I60:I61"/>
    <mergeCell ref="I62:I63"/>
    <mergeCell ref="I72:I80"/>
    <mergeCell ref="C64:I64"/>
    <mergeCell ref="D93:D94"/>
    <mergeCell ref="D95:D96"/>
    <mergeCell ref="E88:I88"/>
    <mergeCell ref="E89:I90"/>
    <mergeCell ref="A91:I91"/>
    <mergeCell ref="D74:H74"/>
    <mergeCell ref="D79:H79"/>
    <mergeCell ref="D80:H80"/>
    <mergeCell ref="C81:I81"/>
    <mergeCell ref="D82:I86"/>
    <mergeCell ref="C82:C86"/>
    <mergeCell ref="C72:C80"/>
    <mergeCell ref="A48:A90"/>
    <mergeCell ref="B48:B90"/>
    <mergeCell ref="I52:I54"/>
    <mergeCell ref="I55:I57"/>
    <mergeCell ref="C48:C50"/>
    <mergeCell ref="H58:H59"/>
    <mergeCell ref="H60:H61"/>
    <mergeCell ref="H62:H63"/>
    <mergeCell ref="E56:E57"/>
    <mergeCell ref="F56:F57"/>
    <mergeCell ref="G56:G57"/>
    <mergeCell ref="D58:D59"/>
    <mergeCell ref="D60:D61"/>
    <mergeCell ref="D62:D63"/>
    <mergeCell ref="E58:E59"/>
    <mergeCell ref="E60:E61"/>
    <mergeCell ref="E62:E63"/>
    <mergeCell ref="F62:F63"/>
    <mergeCell ref="F60:F61"/>
    <mergeCell ref="F58:F59"/>
    <mergeCell ref="G62:G63"/>
    <mergeCell ref="G60:G61"/>
    <mergeCell ref="G58:G59"/>
    <mergeCell ref="A168:I168"/>
    <mergeCell ref="D27:H27"/>
    <mergeCell ref="D28:H28"/>
    <mergeCell ref="D29:H29"/>
    <mergeCell ref="D30:H31"/>
    <mergeCell ref="D18:I18"/>
    <mergeCell ref="C32:I32"/>
    <mergeCell ref="D33:I35"/>
    <mergeCell ref="C33:C35"/>
    <mergeCell ref="I19:I29"/>
    <mergeCell ref="D19:H19"/>
    <mergeCell ref="D20:H20"/>
    <mergeCell ref="E51:E53"/>
    <mergeCell ref="F51:F53"/>
    <mergeCell ref="G51:G53"/>
    <mergeCell ref="H51:H53"/>
    <mergeCell ref="D54:D55"/>
    <mergeCell ref="E54:E55"/>
    <mergeCell ref="F54:F55"/>
    <mergeCell ref="G54:G55"/>
    <mergeCell ref="C58:C59"/>
    <mergeCell ref="C51:C53"/>
    <mergeCell ref="D51:D53"/>
    <mergeCell ref="D56:D57"/>
    <mergeCell ref="C113:I113"/>
    <mergeCell ref="D114:I115"/>
    <mergeCell ref="E87:I87"/>
    <mergeCell ref="D78:H78"/>
    <mergeCell ref="D75:H75"/>
    <mergeCell ref="D76:H76"/>
    <mergeCell ref="D77:H77"/>
    <mergeCell ref="E65:I65"/>
    <mergeCell ref="E67:I67"/>
    <mergeCell ref="E66:I66"/>
    <mergeCell ref="C65:C66"/>
    <mergeCell ref="C68:I68"/>
    <mergeCell ref="D69:I69"/>
    <mergeCell ref="D70:H70"/>
    <mergeCell ref="C71:I71"/>
    <mergeCell ref="D72:H72"/>
    <mergeCell ref="D73:H73"/>
    <mergeCell ref="D97:D98"/>
    <mergeCell ref="D99:D100"/>
    <mergeCell ref="I110:I112"/>
    <mergeCell ref="G99:G100"/>
    <mergeCell ref="G48:G50"/>
    <mergeCell ref="H48:H50"/>
    <mergeCell ref="C56:C57"/>
    <mergeCell ref="E43:I43"/>
    <mergeCell ref="E44:I45"/>
    <mergeCell ref="A46:I46"/>
    <mergeCell ref="C41:I41"/>
    <mergeCell ref="D21:H21"/>
    <mergeCell ref="D22:H22"/>
    <mergeCell ref="D23:H23"/>
    <mergeCell ref="D24:H24"/>
    <mergeCell ref="A4:A45"/>
    <mergeCell ref="B4:B45"/>
    <mergeCell ref="I4:I7"/>
    <mergeCell ref="I8:I12"/>
    <mergeCell ref="C13:I13"/>
    <mergeCell ref="C17:I17"/>
    <mergeCell ref="E16:I16"/>
    <mergeCell ref="C54:C55"/>
    <mergeCell ref="H54:H55"/>
    <mergeCell ref="H56:H57"/>
    <mergeCell ref="I48:I51"/>
    <mergeCell ref="D48:D50"/>
    <mergeCell ref="E48:E50"/>
    <mergeCell ref="A1:I2"/>
    <mergeCell ref="C37:C40"/>
    <mergeCell ref="D37:I37"/>
    <mergeCell ref="D38:I38"/>
    <mergeCell ref="D39:I39"/>
    <mergeCell ref="D40:I40"/>
    <mergeCell ref="C36:I36"/>
    <mergeCell ref="E42:I42"/>
    <mergeCell ref="D25:H25"/>
    <mergeCell ref="D26:H26"/>
    <mergeCell ref="C19:C29"/>
    <mergeCell ref="C14:C15"/>
    <mergeCell ref="E14:I14"/>
    <mergeCell ref="E15:I15"/>
    <mergeCell ref="I30:I31"/>
    <mergeCell ref="C30:C31"/>
  </mergeCells>
  <hyperlinks>
    <hyperlink ref="E44:G44" r:id="rId1" display="Source: http://www.city-data.com/county/Koochiching_County-MN.html "/>
    <hyperlink ref="E44:I45" r:id="rId2" display="Source: http://www.city-data.com/county/Anoka_County-MN.html "/>
    <hyperlink ref="E89:G89" r:id="rId3" display="Source: http://www.city-data.com/county/Koochiching_County-MN.html "/>
    <hyperlink ref="E89:I90" r:id="rId4" display="http://www.city-data.com/county/Carver_County-MN.html "/>
    <hyperlink ref="E119:G119" r:id="rId5" display="Source: http://www.city-data.com/county/Koochiching_County-MN.html "/>
    <hyperlink ref="E119:I120" r:id="rId6" display="http://www.city-data.com/county/Chisago_County-MN.html "/>
    <hyperlink ref="E166:G166" r:id="rId7" display="Source: http://www.city-data.com/county/Koochiching_County-MN.html "/>
    <hyperlink ref="E166:I167" r:id="rId8" display="http://www.city-data.com/county/Dakota_County-MN.html "/>
    <hyperlink ref="E166" r:id="rId9"/>
    <hyperlink ref="E199:I200" r:id="rId10" display="http://www.city-data.com/county/Isanti_County-MN.html"/>
    <hyperlink ref="E231" r:id="rId11"/>
    <hyperlink ref="E231:I232" r:id="rId12" display="http://www.city-data.com/county/Sherburne_County-MN.html"/>
  </hyperlinks>
  <pageMargins left="0.45" right="0.45" top="0.5" bottom="0.5" header="0" footer="0"/>
  <pageSetup scale="69" fitToHeight="0" orientation="landscape" r:id="rId13"/>
  <rowBreaks count="4" manualBreakCount="4">
    <brk id="46" max="16383" man="1"/>
    <brk id="91" max="16383" man="1"/>
    <brk id="121" max="16383" man="1"/>
    <brk id="16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5"/>
  <sheetViews>
    <sheetView tabSelected="1" workbookViewId="0">
      <pane xSplit="2" ySplit="3" topLeftCell="C40" activePane="bottomRight" state="frozen"/>
      <selection pane="topRight" activeCell="C1" sqref="C1"/>
      <selection pane="bottomLeft" activeCell="A4" sqref="A4"/>
      <selection pane="bottomRight" activeCell="I4" sqref="I4:I5"/>
    </sheetView>
  </sheetViews>
  <sheetFormatPr defaultRowHeight="15.75" x14ac:dyDescent="0.25"/>
  <cols>
    <col min="1" max="1" width="18.28515625" style="143" customWidth="1"/>
    <col min="2" max="2" width="6.42578125" style="143" bestFit="1" customWidth="1"/>
    <col min="3" max="3" width="33.5703125" style="143" customWidth="1"/>
    <col min="4" max="4" width="19.5703125" style="143" customWidth="1"/>
    <col min="5" max="5" width="19.7109375" style="143" customWidth="1"/>
    <col min="6" max="6" width="19.5703125" style="143" customWidth="1"/>
    <col min="7" max="7" width="15.28515625" style="143" customWidth="1"/>
    <col min="8" max="8" width="17.85546875" style="143" customWidth="1"/>
    <col min="9" max="9" width="37.140625" style="178" customWidth="1"/>
  </cols>
  <sheetData>
    <row r="1" spans="1:11" s="22" customFormat="1" ht="15" x14ac:dyDescent="0.25">
      <c r="A1" s="226" t="s">
        <v>20</v>
      </c>
      <c r="B1" s="226"/>
      <c r="C1" s="226"/>
      <c r="D1" s="226"/>
      <c r="E1" s="226"/>
      <c r="F1" s="226"/>
      <c r="G1" s="226"/>
      <c r="H1" s="226"/>
      <c r="I1" s="226"/>
    </row>
    <row r="2" spans="1:11" s="21" customFormat="1" ht="15" x14ac:dyDescent="0.25">
      <c r="A2" s="226"/>
      <c r="B2" s="226"/>
      <c r="C2" s="226"/>
      <c r="D2" s="226"/>
      <c r="E2" s="226"/>
      <c r="F2" s="226"/>
      <c r="G2" s="226"/>
      <c r="H2" s="226"/>
      <c r="I2" s="226"/>
    </row>
    <row r="3" spans="1:11" s="141" customFormat="1" ht="45" x14ac:dyDescent="0.2">
      <c r="A3" s="47" t="s">
        <v>0</v>
      </c>
      <c r="B3" s="47" t="s">
        <v>1</v>
      </c>
      <c r="C3" s="48" t="s">
        <v>21</v>
      </c>
      <c r="D3" s="4" t="s">
        <v>2</v>
      </c>
      <c r="E3" s="4" t="s">
        <v>23</v>
      </c>
      <c r="F3" s="4" t="s">
        <v>24</v>
      </c>
      <c r="G3" s="63" t="s">
        <v>22</v>
      </c>
      <c r="H3" s="63" t="s">
        <v>46</v>
      </c>
      <c r="I3" s="103" t="s">
        <v>967</v>
      </c>
      <c r="J3" s="141">
        <f>SUM(E4+E5+E6+E7+E8+E9+E10+E11+E41+E43+E44+E45+E68+E69+E71+E72+E99+E100+E101+E144+E145+E172+E169+E170+E171+E199+E203+E204+E205+E206+E207+E235+E236+E237+E238+E239+E265+E266+E267+E268+E269+E270+E271+E297+E298)</f>
        <v>4650</v>
      </c>
      <c r="K3" s="463">
        <f>AVERAGE(G4:G11,G41,G43:G45,G68:G73,G98:G101,G143:G145,G169:G172,G199,G203:G207,G235:G239,G265:G271,G297:G300)</f>
        <v>23.722204661558109</v>
      </c>
    </row>
    <row r="4" spans="1:11" ht="30" customHeight="1" x14ac:dyDescent="0.25">
      <c r="A4" s="228" t="s">
        <v>782</v>
      </c>
      <c r="B4" s="283">
        <v>5</v>
      </c>
      <c r="C4" s="76" t="s">
        <v>48</v>
      </c>
      <c r="D4" s="50" t="s">
        <v>7</v>
      </c>
      <c r="E4" s="50">
        <f>29*12</f>
        <v>348</v>
      </c>
      <c r="F4" s="50"/>
      <c r="G4" s="62">
        <v>35.46</v>
      </c>
      <c r="H4" s="73" t="s">
        <v>783</v>
      </c>
      <c r="I4" s="244" t="s">
        <v>131</v>
      </c>
      <c r="J4">
        <f>J3/45</f>
        <v>103.33333333333333</v>
      </c>
    </row>
    <row r="5" spans="1:11" ht="15" x14ac:dyDescent="0.25">
      <c r="A5" s="228"/>
      <c r="B5" s="284"/>
      <c r="C5" s="76" t="s">
        <v>39</v>
      </c>
      <c r="D5" s="50" t="s">
        <v>7</v>
      </c>
      <c r="E5" s="50">
        <f>27*12</f>
        <v>324</v>
      </c>
      <c r="F5" s="50"/>
      <c r="G5" s="62">
        <v>30.2</v>
      </c>
      <c r="H5" s="73" t="s">
        <v>785</v>
      </c>
      <c r="I5" s="244"/>
      <c r="J5">
        <f>J4/12</f>
        <v>8.6111111111111107</v>
      </c>
    </row>
    <row r="6" spans="1:11" ht="15" x14ac:dyDescent="0.25">
      <c r="A6" s="228"/>
      <c r="B6" s="284"/>
      <c r="C6" s="76" t="s">
        <v>82</v>
      </c>
      <c r="D6" s="50" t="s">
        <v>7</v>
      </c>
      <c r="E6" s="50">
        <f>6*12</f>
        <v>72</v>
      </c>
      <c r="F6" s="50"/>
      <c r="G6" s="62">
        <v>18.72</v>
      </c>
      <c r="H6" s="73" t="s">
        <v>786</v>
      </c>
      <c r="I6" s="174" t="s">
        <v>784</v>
      </c>
    </row>
    <row r="7" spans="1:11" ht="30" x14ac:dyDescent="0.25">
      <c r="A7" s="228"/>
      <c r="B7" s="284"/>
      <c r="C7" s="76" t="s">
        <v>787</v>
      </c>
      <c r="D7" s="50" t="s">
        <v>7</v>
      </c>
      <c r="E7" s="50">
        <f>4*12</f>
        <v>48</v>
      </c>
      <c r="F7" s="50"/>
      <c r="G7" s="62">
        <v>23.53</v>
      </c>
      <c r="H7" s="73" t="s">
        <v>788</v>
      </c>
      <c r="I7" s="413" t="s">
        <v>803</v>
      </c>
    </row>
    <row r="8" spans="1:11" ht="30" x14ac:dyDescent="0.25">
      <c r="A8" s="228"/>
      <c r="B8" s="284"/>
      <c r="C8" s="76" t="s">
        <v>789</v>
      </c>
      <c r="D8" s="50" t="s">
        <v>7</v>
      </c>
      <c r="E8" s="50">
        <f>3*12</f>
        <v>36</v>
      </c>
      <c r="F8" s="50"/>
      <c r="G8" s="62">
        <v>20.399999999999999</v>
      </c>
      <c r="H8" s="73" t="s">
        <v>785</v>
      </c>
      <c r="I8" s="413"/>
    </row>
    <row r="9" spans="1:11" ht="30" x14ac:dyDescent="0.25">
      <c r="A9" s="228"/>
      <c r="B9" s="284"/>
      <c r="C9" s="76" t="s">
        <v>790</v>
      </c>
      <c r="D9" s="50" t="s">
        <v>7</v>
      </c>
      <c r="E9" s="50">
        <f>1.5*12</f>
        <v>18</v>
      </c>
      <c r="F9" s="50"/>
      <c r="G9" s="62">
        <v>23.53</v>
      </c>
      <c r="H9" s="73" t="s">
        <v>788</v>
      </c>
      <c r="I9" s="413"/>
    </row>
    <row r="10" spans="1:11" ht="15" x14ac:dyDescent="0.25">
      <c r="A10" s="228"/>
      <c r="B10" s="284"/>
      <c r="C10" s="76" t="s">
        <v>749</v>
      </c>
      <c r="D10" s="50" t="s">
        <v>7</v>
      </c>
      <c r="E10" s="50">
        <f>6*12</f>
        <v>72</v>
      </c>
      <c r="F10" s="50"/>
      <c r="G10" s="62">
        <v>16.14</v>
      </c>
      <c r="H10" s="73" t="s">
        <v>792</v>
      </c>
      <c r="I10" s="413"/>
    </row>
    <row r="11" spans="1:11" ht="30" x14ac:dyDescent="0.25">
      <c r="A11" s="228"/>
      <c r="B11" s="284"/>
      <c r="C11" s="76" t="s">
        <v>793</v>
      </c>
      <c r="D11" s="50" t="s">
        <v>84</v>
      </c>
      <c r="E11" s="50">
        <f>2*12</f>
        <v>24</v>
      </c>
      <c r="F11" s="50"/>
      <c r="G11" s="62">
        <v>16</v>
      </c>
      <c r="H11" s="73"/>
      <c r="I11" s="413"/>
    </row>
    <row r="12" spans="1:11" ht="15" x14ac:dyDescent="0.25">
      <c r="A12" s="228"/>
      <c r="B12" s="284"/>
      <c r="C12" s="264"/>
      <c r="D12" s="265"/>
      <c r="E12" s="265"/>
      <c r="F12" s="265"/>
      <c r="G12" s="265"/>
      <c r="H12" s="265"/>
      <c r="I12" s="266"/>
    </row>
    <row r="13" spans="1:11" ht="15.6" customHeight="1" x14ac:dyDescent="0.25">
      <c r="A13" s="228"/>
      <c r="B13" s="284"/>
      <c r="C13" s="76" t="s">
        <v>4</v>
      </c>
      <c r="D13" s="62">
        <v>75</v>
      </c>
      <c r="E13" s="51" t="s">
        <v>18</v>
      </c>
      <c r="F13" s="186"/>
      <c r="G13" s="187"/>
      <c r="H13" s="187"/>
      <c r="I13" s="188"/>
    </row>
    <row r="14" spans="1:11" x14ac:dyDescent="0.25">
      <c r="A14" s="228"/>
      <c r="B14" s="284"/>
      <c r="C14" s="76" t="s">
        <v>5</v>
      </c>
      <c r="D14" s="62" t="s">
        <v>6</v>
      </c>
      <c r="E14" s="378"/>
      <c r="F14" s="379"/>
      <c r="G14" s="379"/>
      <c r="H14" s="379"/>
      <c r="I14" s="380"/>
    </row>
    <row r="15" spans="1:11" x14ac:dyDescent="0.25">
      <c r="A15" s="228"/>
      <c r="B15" s="284"/>
      <c r="C15" s="375"/>
      <c r="D15" s="376"/>
      <c r="E15" s="376"/>
      <c r="F15" s="376"/>
      <c r="G15" s="376"/>
      <c r="H15" s="376"/>
      <c r="I15" s="377"/>
    </row>
    <row r="16" spans="1:11" ht="15" x14ac:dyDescent="0.25">
      <c r="A16" s="228"/>
      <c r="B16" s="284"/>
      <c r="C16" s="9" t="s">
        <v>8</v>
      </c>
      <c r="D16" s="238"/>
      <c r="E16" s="239"/>
      <c r="F16" s="239"/>
      <c r="G16" s="239"/>
      <c r="H16" s="239"/>
      <c r="I16" s="240"/>
    </row>
    <row r="17" spans="1:9" ht="15" customHeight="1" x14ac:dyDescent="0.25">
      <c r="A17" s="228"/>
      <c r="B17" s="284"/>
      <c r="C17" s="76" t="s">
        <v>9</v>
      </c>
      <c r="D17" s="222" t="s">
        <v>794</v>
      </c>
      <c r="E17" s="223"/>
      <c r="F17" s="223"/>
      <c r="G17" s="223"/>
      <c r="H17" s="224"/>
      <c r="I17" s="98" t="s">
        <v>107</v>
      </c>
    </row>
    <row r="18" spans="1:9" s="21" customFormat="1" ht="15" x14ac:dyDescent="0.25">
      <c r="A18" s="228"/>
      <c r="B18" s="284"/>
      <c r="C18" s="264"/>
      <c r="D18" s="265"/>
      <c r="E18" s="265"/>
      <c r="F18" s="265"/>
      <c r="G18" s="265"/>
      <c r="H18" s="265"/>
      <c r="I18" s="266"/>
    </row>
    <row r="19" spans="1:9" ht="15" customHeight="1" x14ac:dyDescent="0.25">
      <c r="A19" s="228"/>
      <c r="B19" s="284"/>
      <c r="C19" s="241" t="s">
        <v>10</v>
      </c>
      <c r="D19" s="222" t="s">
        <v>795</v>
      </c>
      <c r="E19" s="223"/>
      <c r="F19" s="223"/>
      <c r="G19" s="223"/>
      <c r="H19" s="224"/>
      <c r="I19" s="193" t="s">
        <v>19</v>
      </c>
    </row>
    <row r="20" spans="1:9" ht="15" customHeight="1" x14ac:dyDescent="0.25">
      <c r="A20" s="228"/>
      <c r="B20" s="284"/>
      <c r="C20" s="273"/>
      <c r="D20" s="222" t="s">
        <v>796</v>
      </c>
      <c r="E20" s="223"/>
      <c r="F20" s="223"/>
      <c r="G20" s="223"/>
      <c r="H20" s="224"/>
      <c r="I20" s="193"/>
    </row>
    <row r="21" spans="1:9" ht="15" customHeight="1" x14ac:dyDescent="0.25">
      <c r="A21" s="228"/>
      <c r="B21" s="284"/>
      <c r="C21" s="273"/>
      <c r="D21" s="222" t="s">
        <v>797</v>
      </c>
      <c r="E21" s="223"/>
      <c r="F21" s="223"/>
      <c r="G21" s="223"/>
      <c r="H21" s="224"/>
      <c r="I21" s="193"/>
    </row>
    <row r="22" spans="1:9" ht="15" customHeight="1" x14ac:dyDescent="0.25">
      <c r="A22" s="228"/>
      <c r="B22" s="284"/>
      <c r="C22" s="273"/>
      <c r="D22" s="222" t="s">
        <v>798</v>
      </c>
      <c r="E22" s="223"/>
      <c r="F22" s="223"/>
      <c r="G22" s="223"/>
      <c r="H22" s="224"/>
      <c r="I22" s="193"/>
    </row>
    <row r="23" spans="1:9" ht="15" customHeight="1" x14ac:dyDescent="0.25">
      <c r="A23" s="228"/>
      <c r="B23" s="284"/>
      <c r="C23" s="273"/>
      <c r="D23" s="222" t="s">
        <v>799</v>
      </c>
      <c r="E23" s="223"/>
      <c r="F23" s="223"/>
      <c r="G23" s="223"/>
      <c r="H23" s="224"/>
      <c r="I23" s="193"/>
    </row>
    <row r="24" spans="1:9" ht="15" x14ac:dyDescent="0.25">
      <c r="A24" s="228"/>
      <c r="B24" s="284"/>
      <c r="C24" s="242"/>
      <c r="D24" s="222" t="s">
        <v>800</v>
      </c>
      <c r="E24" s="223"/>
      <c r="F24" s="223"/>
      <c r="G24" s="223"/>
      <c r="H24" s="224"/>
      <c r="I24" s="101"/>
    </row>
    <row r="25" spans="1:9" s="21" customFormat="1" ht="15" x14ac:dyDescent="0.25">
      <c r="A25" s="228"/>
      <c r="B25" s="284"/>
      <c r="C25" s="264"/>
      <c r="D25" s="265"/>
      <c r="E25" s="265"/>
      <c r="F25" s="265"/>
      <c r="G25" s="265"/>
      <c r="H25" s="265"/>
      <c r="I25" s="266"/>
    </row>
    <row r="26" spans="1:9" ht="14.45" customHeight="1" x14ac:dyDescent="0.25">
      <c r="A26" s="228"/>
      <c r="B26" s="284"/>
      <c r="C26" s="191" t="s">
        <v>11</v>
      </c>
      <c r="D26" s="221" t="s">
        <v>801</v>
      </c>
      <c r="E26" s="221"/>
      <c r="F26" s="221"/>
      <c r="G26" s="221"/>
      <c r="H26" s="221"/>
      <c r="I26" s="221"/>
    </row>
    <row r="27" spans="1:9" s="21" customFormat="1" ht="14.45" customHeight="1" x14ac:dyDescent="0.25">
      <c r="A27" s="228"/>
      <c r="B27" s="284"/>
      <c r="C27" s="191"/>
      <c r="D27" s="221"/>
      <c r="E27" s="221"/>
      <c r="F27" s="221"/>
      <c r="G27" s="221"/>
      <c r="H27" s="221"/>
      <c r="I27" s="221"/>
    </row>
    <row r="28" spans="1:9" s="21" customFormat="1" ht="14.45" customHeight="1" x14ac:dyDescent="0.25">
      <c r="A28" s="228"/>
      <c r="B28" s="284"/>
      <c r="C28" s="191"/>
      <c r="D28" s="221"/>
      <c r="E28" s="221"/>
      <c r="F28" s="221"/>
      <c r="G28" s="221"/>
      <c r="H28" s="221"/>
      <c r="I28" s="221"/>
    </row>
    <row r="29" spans="1:9" ht="15" customHeight="1" x14ac:dyDescent="0.25">
      <c r="A29" s="228"/>
      <c r="B29" s="284"/>
      <c r="C29" s="191"/>
      <c r="D29" s="221"/>
      <c r="E29" s="221"/>
      <c r="F29" s="221"/>
      <c r="G29" s="221"/>
      <c r="H29" s="221"/>
      <c r="I29" s="221"/>
    </row>
    <row r="30" spans="1:9" ht="15" customHeight="1" x14ac:dyDescent="0.25">
      <c r="A30" s="228"/>
      <c r="B30" s="284"/>
      <c r="C30" s="191"/>
      <c r="D30" s="221"/>
      <c r="E30" s="221"/>
      <c r="F30" s="221"/>
      <c r="G30" s="221"/>
      <c r="H30" s="221"/>
      <c r="I30" s="221"/>
    </row>
    <row r="31" spans="1:9" ht="15" x14ac:dyDescent="0.25">
      <c r="A31" s="228"/>
      <c r="B31" s="284"/>
      <c r="C31" s="264"/>
      <c r="D31" s="265"/>
      <c r="E31" s="265"/>
      <c r="F31" s="265"/>
      <c r="G31" s="265"/>
      <c r="H31" s="265"/>
      <c r="I31" s="266"/>
    </row>
    <row r="32" spans="1:9" ht="15" x14ac:dyDescent="0.25">
      <c r="A32" s="228"/>
      <c r="B32" s="284"/>
      <c r="C32" s="48" t="s">
        <v>12</v>
      </c>
      <c r="D32" s="50" t="s">
        <v>94</v>
      </c>
      <c r="E32" s="269"/>
      <c r="F32" s="269"/>
      <c r="G32" s="269"/>
      <c r="H32" s="269"/>
      <c r="I32" s="269"/>
    </row>
    <row r="33" spans="1:9" ht="14.45" customHeight="1" x14ac:dyDescent="0.25">
      <c r="A33" s="228"/>
      <c r="B33" s="284"/>
      <c r="C33" s="81" t="s">
        <v>14</v>
      </c>
      <c r="D33" s="80">
        <v>0.31</v>
      </c>
      <c r="E33" s="193" t="s">
        <v>15</v>
      </c>
      <c r="F33" s="193"/>
      <c r="G33" s="193"/>
      <c r="H33" s="193"/>
      <c r="I33" s="193"/>
    </row>
    <row r="34" spans="1:9" ht="15" x14ac:dyDescent="0.25">
      <c r="A34" s="228"/>
      <c r="B34" s="284"/>
      <c r="C34" s="81" t="s">
        <v>16</v>
      </c>
      <c r="D34" s="12">
        <v>11633</v>
      </c>
      <c r="E34" s="412" t="s">
        <v>802</v>
      </c>
      <c r="F34" s="412"/>
      <c r="G34" s="412"/>
      <c r="H34" s="412"/>
      <c r="I34" s="412"/>
    </row>
    <row r="35" spans="1:9" ht="30" x14ac:dyDescent="0.25">
      <c r="A35" s="228"/>
      <c r="B35" s="285"/>
      <c r="C35" s="76" t="s">
        <v>17</v>
      </c>
      <c r="D35" s="74">
        <v>86.6</v>
      </c>
      <c r="E35" s="412"/>
      <c r="F35" s="412"/>
      <c r="G35" s="412"/>
      <c r="H35" s="412"/>
      <c r="I35" s="412"/>
    </row>
    <row r="36" spans="1:9" ht="15" customHeight="1" x14ac:dyDescent="0.25">
      <c r="A36" s="414"/>
      <c r="B36" s="414"/>
      <c r="C36" s="414"/>
      <c r="D36" s="414"/>
      <c r="E36" s="414"/>
      <c r="F36" s="414"/>
      <c r="G36" s="414"/>
      <c r="H36" s="414"/>
      <c r="I36" s="414"/>
    </row>
    <row r="37" spans="1:9" s="141" customFormat="1" ht="45" x14ac:dyDescent="0.2">
      <c r="A37" s="49" t="s">
        <v>0</v>
      </c>
      <c r="B37" s="49" t="s">
        <v>1</v>
      </c>
      <c r="C37" s="48" t="s">
        <v>21</v>
      </c>
      <c r="D37" s="4" t="s">
        <v>2</v>
      </c>
      <c r="E37" s="4" t="s">
        <v>23</v>
      </c>
      <c r="F37" s="4" t="s">
        <v>24</v>
      </c>
      <c r="G37" s="63" t="s">
        <v>22</v>
      </c>
      <c r="H37" s="63" t="s">
        <v>46</v>
      </c>
      <c r="I37" s="103" t="s">
        <v>968</v>
      </c>
    </row>
    <row r="38" spans="1:9" ht="14.45" customHeight="1" x14ac:dyDescent="0.25">
      <c r="A38" s="45" t="s">
        <v>804</v>
      </c>
      <c r="B38" s="45">
        <v>5</v>
      </c>
      <c r="C38" s="46" t="s">
        <v>100</v>
      </c>
      <c r="D38" s="52"/>
      <c r="E38" s="52"/>
      <c r="F38" s="52"/>
      <c r="G38" s="52"/>
      <c r="H38" s="52"/>
      <c r="I38" s="100"/>
    </row>
    <row r="39" spans="1:9" ht="15.6" customHeight="1" x14ac:dyDescent="0.25">
      <c r="A39" s="373"/>
      <c r="B39" s="373"/>
      <c r="C39" s="373"/>
      <c r="D39" s="373"/>
      <c r="E39" s="373"/>
      <c r="F39" s="373"/>
      <c r="G39" s="373"/>
      <c r="H39" s="373"/>
      <c r="I39" s="373"/>
    </row>
    <row r="40" spans="1:9" s="141" customFormat="1" ht="45" x14ac:dyDescent="0.2">
      <c r="A40" s="47" t="s">
        <v>0</v>
      </c>
      <c r="B40" s="47" t="s">
        <v>1</v>
      </c>
      <c r="C40" s="48" t="s">
        <v>21</v>
      </c>
      <c r="D40" s="4" t="s">
        <v>2</v>
      </c>
      <c r="E40" s="4" t="s">
        <v>23</v>
      </c>
      <c r="F40" s="4" t="s">
        <v>24</v>
      </c>
      <c r="G40" s="63" t="s">
        <v>22</v>
      </c>
      <c r="H40" s="63" t="s">
        <v>46</v>
      </c>
      <c r="I40" s="103" t="s">
        <v>967</v>
      </c>
    </row>
    <row r="41" spans="1:9" ht="27" customHeight="1" x14ac:dyDescent="0.25">
      <c r="A41" s="283" t="s">
        <v>805</v>
      </c>
      <c r="B41" s="228">
        <v>5</v>
      </c>
      <c r="C41" s="76" t="s">
        <v>815</v>
      </c>
      <c r="D41" s="50" t="s">
        <v>7</v>
      </c>
      <c r="E41" s="50">
        <f>31*12</f>
        <v>372</v>
      </c>
      <c r="F41" s="50"/>
      <c r="G41" s="62">
        <v>25.53</v>
      </c>
      <c r="H41" s="90"/>
      <c r="I41" s="244" t="s">
        <v>813</v>
      </c>
    </row>
    <row r="42" spans="1:9" s="21" customFormat="1" ht="27" customHeight="1" x14ac:dyDescent="0.25">
      <c r="A42" s="284"/>
      <c r="B42" s="228"/>
      <c r="C42" s="191" t="s">
        <v>814</v>
      </c>
      <c r="D42" s="191"/>
      <c r="E42" s="191"/>
      <c r="F42" s="191"/>
      <c r="G42" s="191"/>
      <c r="H42" s="191"/>
      <c r="I42" s="244"/>
    </row>
    <row r="43" spans="1:9" x14ac:dyDescent="0.25">
      <c r="A43" s="284"/>
      <c r="B43" s="228"/>
      <c r="C43" s="76" t="s">
        <v>39</v>
      </c>
      <c r="D43" s="50" t="s">
        <v>7</v>
      </c>
      <c r="E43" s="50">
        <f>2*12</f>
        <v>24</v>
      </c>
      <c r="F43" s="50"/>
      <c r="G43" s="62">
        <v>18.8</v>
      </c>
      <c r="H43" s="90"/>
      <c r="I43" s="244"/>
    </row>
    <row r="44" spans="1:9" x14ac:dyDescent="0.25">
      <c r="A44" s="284"/>
      <c r="B44" s="228"/>
      <c r="C44" s="76" t="s">
        <v>806</v>
      </c>
      <c r="D44" s="50" t="s">
        <v>7</v>
      </c>
      <c r="E44" s="50">
        <f>1*12</f>
        <v>12</v>
      </c>
      <c r="F44" s="50"/>
      <c r="G44" s="62">
        <v>18.25</v>
      </c>
      <c r="H44" s="90"/>
      <c r="I44" s="244"/>
    </row>
    <row r="45" spans="1:9" x14ac:dyDescent="0.25">
      <c r="A45" s="284"/>
      <c r="B45" s="228"/>
      <c r="C45" s="76" t="s">
        <v>807</v>
      </c>
      <c r="D45" s="50" t="s">
        <v>7</v>
      </c>
      <c r="E45" s="50">
        <f>5*12</f>
        <v>60</v>
      </c>
      <c r="F45" s="50"/>
      <c r="G45" s="62">
        <v>19.850000000000001</v>
      </c>
      <c r="H45" s="90"/>
      <c r="I45" s="244"/>
    </row>
    <row r="46" spans="1:9" ht="15" customHeight="1" x14ac:dyDescent="0.25">
      <c r="A46" s="284"/>
      <c r="B46" s="228"/>
      <c r="C46" s="366"/>
      <c r="D46" s="366"/>
      <c r="E46" s="366"/>
      <c r="F46" s="366"/>
      <c r="G46" s="366"/>
      <c r="H46" s="366"/>
      <c r="I46" s="366"/>
    </row>
    <row r="47" spans="1:9" ht="15" customHeight="1" x14ac:dyDescent="0.25">
      <c r="A47" s="284"/>
      <c r="B47" s="228"/>
      <c r="C47" s="76" t="s">
        <v>4</v>
      </c>
      <c r="D47" s="62">
        <v>75</v>
      </c>
      <c r="E47" s="51" t="s">
        <v>18</v>
      </c>
      <c r="F47" s="186"/>
      <c r="G47" s="187"/>
      <c r="H47" s="187"/>
      <c r="I47" s="188"/>
    </row>
    <row r="48" spans="1:9" ht="15" customHeight="1" x14ac:dyDescent="0.25">
      <c r="A48" s="284"/>
      <c r="B48" s="228"/>
      <c r="C48" s="76" t="s">
        <v>5</v>
      </c>
      <c r="D48" s="62" t="s">
        <v>6</v>
      </c>
      <c r="E48" s="365"/>
      <c r="F48" s="365"/>
      <c r="G48" s="365"/>
      <c r="H48" s="365"/>
      <c r="I48" s="365"/>
    </row>
    <row r="49" spans="1:9" ht="15" customHeight="1" x14ac:dyDescent="0.25">
      <c r="A49" s="284"/>
      <c r="B49" s="228"/>
      <c r="C49" s="415"/>
      <c r="D49" s="415"/>
      <c r="E49" s="415"/>
      <c r="F49" s="415"/>
      <c r="G49" s="415"/>
      <c r="H49" s="415"/>
      <c r="I49" s="415"/>
    </row>
    <row r="50" spans="1:9" ht="15" customHeight="1" x14ac:dyDescent="0.25">
      <c r="A50" s="284"/>
      <c r="B50" s="228"/>
      <c r="C50" s="9" t="s">
        <v>8</v>
      </c>
      <c r="D50" s="269"/>
      <c r="E50" s="269"/>
      <c r="F50" s="269"/>
      <c r="G50" s="269"/>
      <c r="H50" s="269"/>
      <c r="I50" s="269"/>
    </row>
    <row r="51" spans="1:9" ht="15" x14ac:dyDescent="0.25">
      <c r="A51" s="284"/>
      <c r="B51" s="228"/>
      <c r="C51" s="76" t="s">
        <v>9</v>
      </c>
      <c r="D51" s="192" t="s">
        <v>808</v>
      </c>
      <c r="E51" s="192"/>
      <c r="F51" s="192"/>
      <c r="G51" s="192"/>
      <c r="H51" s="192"/>
      <c r="I51" s="244" t="s">
        <v>816</v>
      </c>
    </row>
    <row r="52" spans="1:9" s="21" customFormat="1" ht="15" x14ac:dyDescent="0.25">
      <c r="A52" s="284"/>
      <c r="B52" s="228"/>
      <c r="C52" s="228"/>
      <c r="D52" s="228"/>
      <c r="E52" s="228"/>
      <c r="F52" s="228"/>
      <c r="G52" s="228"/>
      <c r="H52" s="228"/>
      <c r="I52" s="244"/>
    </row>
    <row r="53" spans="1:9" ht="15" customHeight="1" x14ac:dyDescent="0.25">
      <c r="A53" s="284"/>
      <c r="B53" s="228"/>
      <c r="C53" s="191" t="s">
        <v>10</v>
      </c>
      <c r="D53" s="192" t="s">
        <v>809</v>
      </c>
      <c r="E53" s="192"/>
      <c r="F53" s="192"/>
      <c r="G53" s="192"/>
      <c r="H53" s="192"/>
      <c r="I53" s="244"/>
    </row>
    <row r="54" spans="1:9" ht="15" customHeight="1" x14ac:dyDescent="0.25">
      <c r="A54" s="284"/>
      <c r="B54" s="228"/>
      <c r="C54" s="191"/>
      <c r="D54" s="192" t="s">
        <v>810</v>
      </c>
      <c r="E54" s="192"/>
      <c r="F54" s="192"/>
      <c r="G54" s="192"/>
      <c r="H54" s="192"/>
      <c r="I54" s="244"/>
    </row>
    <row r="55" spans="1:9" ht="15" customHeight="1" x14ac:dyDescent="0.25">
      <c r="A55" s="284"/>
      <c r="B55" s="228"/>
      <c r="C55" s="191"/>
      <c r="D55" s="192" t="s">
        <v>811</v>
      </c>
      <c r="E55" s="192"/>
      <c r="F55" s="192"/>
      <c r="G55" s="192"/>
      <c r="H55" s="192"/>
      <c r="I55" s="244"/>
    </row>
    <row r="56" spans="1:9" ht="15" customHeight="1" x14ac:dyDescent="0.25">
      <c r="A56" s="284"/>
      <c r="B56" s="228"/>
      <c r="C56" s="228"/>
      <c r="D56" s="228"/>
      <c r="E56" s="228"/>
      <c r="F56" s="228"/>
      <c r="G56" s="228"/>
      <c r="H56" s="228"/>
      <c r="I56" s="228"/>
    </row>
    <row r="57" spans="1:9" ht="15" customHeight="1" x14ac:dyDescent="0.25">
      <c r="A57" s="284"/>
      <c r="B57" s="228"/>
      <c r="C57" s="191" t="s">
        <v>11</v>
      </c>
      <c r="D57" s="221" t="s">
        <v>812</v>
      </c>
      <c r="E57" s="221"/>
      <c r="F57" s="221"/>
      <c r="G57" s="221"/>
      <c r="H57" s="221"/>
      <c r="I57" s="221"/>
    </row>
    <row r="58" spans="1:9" s="21" customFormat="1" ht="15" customHeight="1" x14ac:dyDescent="0.25">
      <c r="A58" s="284"/>
      <c r="B58" s="228"/>
      <c r="C58" s="191"/>
      <c r="D58" s="221"/>
      <c r="E58" s="221"/>
      <c r="F58" s="221"/>
      <c r="G58" s="221"/>
      <c r="H58" s="221"/>
      <c r="I58" s="221"/>
    </row>
    <row r="59" spans="1:9" ht="15" customHeight="1" x14ac:dyDescent="0.25">
      <c r="A59" s="284"/>
      <c r="B59" s="228"/>
      <c r="C59" s="191"/>
      <c r="D59" s="221"/>
      <c r="E59" s="221"/>
      <c r="F59" s="221"/>
      <c r="G59" s="221"/>
      <c r="H59" s="221"/>
      <c r="I59" s="221"/>
    </row>
    <row r="60" spans="1:9" ht="15" customHeight="1" x14ac:dyDescent="0.25">
      <c r="A60" s="284"/>
      <c r="B60" s="228"/>
      <c r="C60" s="191"/>
      <c r="D60" s="221"/>
      <c r="E60" s="221"/>
      <c r="F60" s="221"/>
      <c r="G60" s="221"/>
      <c r="H60" s="221"/>
      <c r="I60" s="221"/>
    </row>
    <row r="61" spans="1:9" ht="15" x14ac:dyDescent="0.25">
      <c r="A61" s="284"/>
      <c r="B61" s="228"/>
      <c r="C61" s="264"/>
      <c r="D61" s="265"/>
      <c r="E61" s="265"/>
      <c r="F61" s="265"/>
      <c r="G61" s="265"/>
      <c r="H61" s="265"/>
      <c r="I61" s="266"/>
    </row>
    <row r="62" spans="1:9" ht="15" x14ac:dyDescent="0.25">
      <c r="A62" s="284"/>
      <c r="B62" s="228"/>
      <c r="C62" s="48" t="s">
        <v>12</v>
      </c>
      <c r="D62" s="50" t="s">
        <v>94</v>
      </c>
      <c r="E62" s="238"/>
      <c r="F62" s="239"/>
      <c r="G62" s="239"/>
      <c r="H62" s="239"/>
      <c r="I62" s="240"/>
    </row>
    <row r="63" spans="1:9" ht="15" customHeight="1" x14ac:dyDescent="0.25">
      <c r="A63" s="284"/>
      <c r="B63" s="228"/>
      <c r="C63" s="81" t="s">
        <v>14</v>
      </c>
      <c r="D63" s="80">
        <v>0.32</v>
      </c>
      <c r="E63" s="276" t="s">
        <v>15</v>
      </c>
      <c r="F63" s="277"/>
      <c r="G63" s="277"/>
      <c r="H63" s="277"/>
      <c r="I63" s="278"/>
    </row>
    <row r="64" spans="1:9" ht="15" customHeight="1" x14ac:dyDescent="0.25">
      <c r="A64" s="284"/>
      <c r="B64" s="228"/>
      <c r="C64" s="81" t="s">
        <v>16</v>
      </c>
      <c r="D64" s="12">
        <v>6891</v>
      </c>
      <c r="E64" s="406" t="s">
        <v>817</v>
      </c>
      <c r="F64" s="407"/>
      <c r="G64" s="407"/>
      <c r="H64" s="407"/>
      <c r="I64" s="408"/>
    </row>
    <row r="65" spans="1:9" ht="15" customHeight="1" x14ac:dyDescent="0.25">
      <c r="A65" s="285"/>
      <c r="B65" s="228"/>
      <c r="C65" s="76" t="s">
        <v>17</v>
      </c>
      <c r="D65" s="74">
        <v>86.1</v>
      </c>
      <c r="E65" s="409"/>
      <c r="F65" s="410"/>
      <c r="G65" s="410"/>
      <c r="H65" s="410"/>
      <c r="I65" s="411"/>
    </row>
    <row r="67" spans="1:9" s="141" customFormat="1" ht="45" x14ac:dyDescent="0.2">
      <c r="A67" s="47" t="s">
        <v>0</v>
      </c>
      <c r="B67" s="47" t="s">
        <v>1</v>
      </c>
      <c r="C67" s="48" t="s">
        <v>21</v>
      </c>
      <c r="D67" s="4" t="s">
        <v>2</v>
      </c>
      <c r="E67" s="4" t="s">
        <v>23</v>
      </c>
      <c r="F67" s="4" t="s">
        <v>24</v>
      </c>
      <c r="G67" s="63" t="s">
        <v>22</v>
      </c>
      <c r="H67" s="63" t="s">
        <v>46</v>
      </c>
      <c r="I67" s="103" t="s">
        <v>967</v>
      </c>
    </row>
    <row r="68" spans="1:9" ht="30" x14ac:dyDescent="0.25">
      <c r="A68" s="228" t="s">
        <v>818</v>
      </c>
      <c r="B68" s="228">
        <v>5</v>
      </c>
      <c r="C68" s="76" t="s">
        <v>26</v>
      </c>
      <c r="D68" s="50" t="s">
        <v>7</v>
      </c>
      <c r="E68" s="50">
        <f>22.5*12</f>
        <v>270</v>
      </c>
      <c r="F68" s="50"/>
      <c r="G68" s="62">
        <v>31.27</v>
      </c>
      <c r="H68" s="73" t="s">
        <v>182</v>
      </c>
      <c r="I68" s="101" t="s">
        <v>831</v>
      </c>
    </row>
    <row r="69" spans="1:9" ht="15" customHeight="1" x14ac:dyDescent="0.25">
      <c r="A69" s="228"/>
      <c r="B69" s="228"/>
      <c r="C69" s="191" t="s">
        <v>82</v>
      </c>
      <c r="D69" s="253" t="s">
        <v>7</v>
      </c>
      <c r="E69" s="253">
        <v>2</v>
      </c>
      <c r="F69" s="253"/>
      <c r="G69" s="255">
        <v>17</v>
      </c>
      <c r="H69" s="257" t="s">
        <v>819</v>
      </c>
      <c r="I69" s="101" t="s">
        <v>820</v>
      </c>
    </row>
    <row r="70" spans="1:9" s="21" customFormat="1" ht="15" customHeight="1" x14ac:dyDescent="0.25">
      <c r="A70" s="228"/>
      <c r="B70" s="228"/>
      <c r="C70" s="191"/>
      <c r="D70" s="254"/>
      <c r="E70" s="254"/>
      <c r="F70" s="254"/>
      <c r="G70" s="256"/>
      <c r="H70" s="258"/>
      <c r="I70" s="229" t="s">
        <v>830</v>
      </c>
    </row>
    <row r="71" spans="1:9" ht="30" x14ac:dyDescent="0.25">
      <c r="A71" s="228"/>
      <c r="B71" s="228"/>
      <c r="C71" s="76" t="s">
        <v>829</v>
      </c>
      <c r="D71" s="50" t="s">
        <v>7</v>
      </c>
      <c r="E71" s="50">
        <f>14*12</f>
        <v>168</v>
      </c>
      <c r="F71" s="50"/>
      <c r="G71" s="62">
        <v>26.74</v>
      </c>
      <c r="H71" s="73" t="s">
        <v>182</v>
      </c>
      <c r="I71" s="229"/>
    </row>
    <row r="72" spans="1:9" s="21" customFormat="1" ht="15" x14ac:dyDescent="0.25">
      <c r="A72" s="228"/>
      <c r="B72" s="228"/>
      <c r="C72" s="191" t="s">
        <v>162</v>
      </c>
      <c r="D72" s="253" t="s">
        <v>7</v>
      </c>
      <c r="E72" s="253">
        <v>0</v>
      </c>
      <c r="F72" s="253"/>
      <c r="G72" s="255">
        <v>16</v>
      </c>
      <c r="H72" s="257" t="s">
        <v>821</v>
      </c>
      <c r="I72" s="229"/>
    </row>
    <row r="73" spans="1:9" ht="15" x14ac:dyDescent="0.25">
      <c r="A73" s="228"/>
      <c r="B73" s="228"/>
      <c r="C73" s="191"/>
      <c r="D73" s="254"/>
      <c r="E73" s="254"/>
      <c r="F73" s="254"/>
      <c r="G73" s="256"/>
      <c r="H73" s="258"/>
      <c r="I73" s="229"/>
    </row>
    <row r="74" spans="1:9" x14ac:dyDescent="0.25">
      <c r="A74" s="228"/>
      <c r="B74" s="228"/>
      <c r="C74" s="366"/>
      <c r="D74" s="366"/>
      <c r="E74" s="366"/>
      <c r="F74" s="366"/>
      <c r="G74" s="366"/>
      <c r="H74" s="366"/>
      <c r="I74" s="366"/>
    </row>
    <row r="75" spans="1:9" ht="15.6" customHeight="1" x14ac:dyDescent="0.25">
      <c r="A75" s="228"/>
      <c r="B75" s="228"/>
      <c r="C75" s="76" t="s">
        <v>4</v>
      </c>
      <c r="D75" s="62">
        <v>75</v>
      </c>
      <c r="E75" s="51" t="s">
        <v>18</v>
      </c>
      <c r="F75" s="186"/>
      <c r="G75" s="187"/>
      <c r="H75" s="187"/>
      <c r="I75" s="188"/>
    </row>
    <row r="76" spans="1:9" x14ac:dyDescent="0.25">
      <c r="A76" s="228"/>
      <c r="B76" s="228"/>
      <c r="C76" s="76" t="s">
        <v>5</v>
      </c>
      <c r="D76" s="62" t="s">
        <v>6</v>
      </c>
      <c r="E76" s="365"/>
      <c r="F76" s="365"/>
      <c r="G76" s="365"/>
      <c r="H76" s="365"/>
      <c r="I76" s="365"/>
    </row>
    <row r="77" spans="1:9" x14ac:dyDescent="0.25">
      <c r="A77" s="228"/>
      <c r="B77" s="228"/>
      <c r="C77" s="366"/>
      <c r="D77" s="366"/>
      <c r="E77" s="366"/>
      <c r="F77" s="366"/>
      <c r="G77" s="366"/>
      <c r="H77" s="366"/>
      <c r="I77" s="366"/>
    </row>
    <row r="78" spans="1:9" ht="15" x14ac:dyDescent="0.25">
      <c r="A78" s="228"/>
      <c r="B78" s="228"/>
      <c r="C78" s="9" t="s">
        <v>8</v>
      </c>
      <c r="D78" s="269"/>
      <c r="E78" s="269"/>
      <c r="F78" s="269"/>
      <c r="G78" s="269"/>
      <c r="H78" s="269"/>
      <c r="I78" s="269"/>
    </row>
    <row r="79" spans="1:9" ht="15" customHeight="1" x14ac:dyDescent="0.25">
      <c r="A79" s="228"/>
      <c r="B79" s="228"/>
      <c r="C79" s="76" t="s">
        <v>9</v>
      </c>
      <c r="D79" s="192" t="s">
        <v>822</v>
      </c>
      <c r="E79" s="192"/>
      <c r="F79" s="192"/>
      <c r="G79" s="192"/>
      <c r="H79" s="192"/>
      <c r="I79" s="98" t="s">
        <v>823</v>
      </c>
    </row>
    <row r="80" spans="1:9" s="21" customFormat="1" ht="15" x14ac:dyDescent="0.25">
      <c r="A80" s="228"/>
      <c r="B80" s="228"/>
      <c r="C80" s="228"/>
      <c r="D80" s="228"/>
      <c r="E80" s="228"/>
      <c r="F80" s="228"/>
      <c r="G80" s="228"/>
      <c r="H80" s="228"/>
      <c r="I80" s="228"/>
    </row>
    <row r="81" spans="1:9" ht="15" customHeight="1" x14ac:dyDescent="0.25">
      <c r="A81" s="228"/>
      <c r="B81" s="228"/>
      <c r="C81" s="191" t="s">
        <v>10</v>
      </c>
      <c r="D81" s="192" t="s">
        <v>824</v>
      </c>
      <c r="E81" s="192"/>
      <c r="F81" s="192"/>
      <c r="G81" s="192"/>
      <c r="H81" s="192"/>
      <c r="I81" s="193" t="s">
        <v>19</v>
      </c>
    </row>
    <row r="82" spans="1:9" ht="15" customHeight="1" x14ac:dyDescent="0.25">
      <c r="A82" s="228"/>
      <c r="B82" s="228"/>
      <c r="C82" s="191"/>
      <c r="D82" s="192" t="s">
        <v>825</v>
      </c>
      <c r="E82" s="192"/>
      <c r="F82" s="192"/>
      <c r="G82" s="192"/>
      <c r="H82" s="192"/>
      <c r="I82" s="193"/>
    </row>
    <row r="83" spans="1:9" ht="15" customHeight="1" x14ac:dyDescent="0.25">
      <c r="A83" s="228"/>
      <c r="B83" s="228"/>
      <c r="C83" s="191"/>
      <c r="D83" s="192" t="s">
        <v>826</v>
      </c>
      <c r="E83" s="192"/>
      <c r="F83" s="192"/>
      <c r="G83" s="192"/>
      <c r="H83" s="192"/>
      <c r="I83" s="193"/>
    </row>
    <row r="84" spans="1:9" ht="15" customHeight="1" x14ac:dyDescent="0.25">
      <c r="A84" s="228"/>
      <c r="B84" s="228"/>
      <c r="C84" s="191"/>
      <c r="D84" s="192" t="s">
        <v>827</v>
      </c>
      <c r="E84" s="192"/>
      <c r="F84" s="192"/>
      <c r="G84" s="192"/>
      <c r="H84" s="192"/>
      <c r="I84" s="193"/>
    </row>
    <row r="85" spans="1:9" ht="15" x14ac:dyDescent="0.25">
      <c r="A85" s="228"/>
      <c r="B85" s="228"/>
      <c r="C85" s="264"/>
      <c r="D85" s="265"/>
      <c r="E85" s="265"/>
      <c r="F85" s="265"/>
      <c r="G85" s="265"/>
      <c r="H85" s="265"/>
      <c r="I85" s="266"/>
    </row>
    <row r="86" spans="1:9" ht="15" customHeight="1" x14ac:dyDescent="0.25">
      <c r="A86" s="228"/>
      <c r="B86" s="228"/>
      <c r="C86" s="241" t="s">
        <v>11</v>
      </c>
      <c r="D86" s="221" t="s">
        <v>828</v>
      </c>
      <c r="E86" s="221"/>
      <c r="F86" s="221"/>
      <c r="G86" s="221"/>
      <c r="H86" s="221"/>
      <c r="I86" s="221"/>
    </row>
    <row r="87" spans="1:9" ht="15" customHeight="1" x14ac:dyDescent="0.25">
      <c r="A87" s="228"/>
      <c r="B87" s="228"/>
      <c r="C87" s="273"/>
      <c r="D87" s="221"/>
      <c r="E87" s="221"/>
      <c r="F87" s="221"/>
      <c r="G87" s="221"/>
      <c r="H87" s="221"/>
      <c r="I87" s="221"/>
    </row>
    <row r="88" spans="1:9" ht="15" customHeight="1" x14ac:dyDescent="0.25">
      <c r="A88" s="228"/>
      <c r="B88" s="228"/>
      <c r="C88" s="273"/>
      <c r="D88" s="221"/>
      <c r="E88" s="221"/>
      <c r="F88" s="221"/>
      <c r="G88" s="221"/>
      <c r="H88" s="221"/>
      <c r="I88" s="221"/>
    </row>
    <row r="89" spans="1:9" ht="15" customHeight="1" x14ac:dyDescent="0.25">
      <c r="A89" s="228"/>
      <c r="B89" s="228"/>
      <c r="C89" s="273"/>
      <c r="D89" s="221"/>
      <c r="E89" s="221"/>
      <c r="F89" s="221"/>
      <c r="G89" s="221"/>
      <c r="H89" s="221"/>
      <c r="I89" s="221"/>
    </row>
    <row r="90" spans="1:9" ht="15" customHeight="1" x14ac:dyDescent="0.25">
      <c r="A90" s="228"/>
      <c r="B90" s="228"/>
      <c r="C90" s="242"/>
      <c r="D90" s="221"/>
      <c r="E90" s="221"/>
      <c r="F90" s="221"/>
      <c r="G90" s="221"/>
      <c r="H90" s="221"/>
      <c r="I90" s="221"/>
    </row>
    <row r="91" spans="1:9" ht="15" x14ac:dyDescent="0.25">
      <c r="A91" s="228"/>
      <c r="B91" s="228"/>
      <c r="C91" s="264"/>
      <c r="D91" s="265"/>
      <c r="E91" s="265"/>
      <c r="F91" s="265"/>
      <c r="G91" s="265"/>
      <c r="H91" s="265"/>
      <c r="I91" s="266"/>
    </row>
    <row r="92" spans="1:9" ht="15" x14ac:dyDescent="0.25">
      <c r="A92" s="228"/>
      <c r="B92" s="228"/>
      <c r="C92" s="48" t="s">
        <v>12</v>
      </c>
      <c r="D92" s="50" t="s">
        <v>146</v>
      </c>
      <c r="E92" s="238"/>
      <c r="F92" s="239"/>
      <c r="G92" s="239"/>
      <c r="H92" s="239"/>
      <c r="I92" s="240"/>
    </row>
    <row r="93" spans="1:9" ht="15" customHeight="1" x14ac:dyDescent="0.25">
      <c r="A93" s="228"/>
      <c r="B93" s="228"/>
      <c r="C93" s="81" t="s">
        <v>14</v>
      </c>
      <c r="D93" s="80">
        <v>0.14000000000000001</v>
      </c>
      <c r="E93" s="276" t="s">
        <v>15</v>
      </c>
      <c r="F93" s="277"/>
      <c r="G93" s="277"/>
      <c r="H93" s="277"/>
      <c r="I93" s="278"/>
    </row>
    <row r="94" spans="1:9" ht="15" customHeight="1" x14ac:dyDescent="0.25">
      <c r="A94" s="228"/>
      <c r="B94" s="228"/>
      <c r="C94" s="81" t="s">
        <v>16</v>
      </c>
      <c r="D94" s="12">
        <v>5788</v>
      </c>
      <c r="E94" s="367" t="s">
        <v>832</v>
      </c>
      <c r="F94" s="201"/>
      <c r="G94" s="201"/>
      <c r="H94" s="201"/>
      <c r="I94" s="202"/>
    </row>
    <row r="95" spans="1:9" ht="15" customHeight="1" x14ac:dyDescent="0.25">
      <c r="A95" s="228"/>
      <c r="B95" s="228"/>
      <c r="C95" s="76" t="s">
        <v>17</v>
      </c>
      <c r="D95" s="74">
        <v>86.3</v>
      </c>
      <c r="E95" s="203"/>
      <c r="F95" s="204"/>
      <c r="G95" s="204"/>
      <c r="H95" s="204"/>
      <c r="I95" s="205"/>
    </row>
    <row r="96" spans="1:9" ht="15" customHeight="1" x14ac:dyDescent="0.25">
      <c r="A96" s="373"/>
      <c r="B96" s="373"/>
      <c r="C96" s="373"/>
      <c r="D96" s="373"/>
      <c r="E96" s="373"/>
      <c r="F96" s="373"/>
      <c r="G96" s="373"/>
      <c r="H96" s="373"/>
      <c r="I96" s="373"/>
    </row>
    <row r="97" spans="1:9" s="129" customFormat="1" ht="45" x14ac:dyDescent="0.2">
      <c r="A97" s="102" t="s">
        <v>0</v>
      </c>
      <c r="B97" s="103" t="s">
        <v>1</v>
      </c>
      <c r="C97" s="103" t="s">
        <v>21</v>
      </c>
      <c r="D97" s="4" t="s">
        <v>2</v>
      </c>
      <c r="E97" s="4" t="s">
        <v>23</v>
      </c>
      <c r="F97" s="4" t="s">
        <v>24</v>
      </c>
      <c r="G97" s="113" t="s">
        <v>22</v>
      </c>
      <c r="H97" s="113" t="s">
        <v>46</v>
      </c>
      <c r="I97" s="103" t="s">
        <v>966</v>
      </c>
    </row>
    <row r="98" spans="1:9" ht="30" x14ac:dyDescent="0.25">
      <c r="A98" s="228" t="s">
        <v>833</v>
      </c>
      <c r="B98" s="228">
        <v>5</v>
      </c>
      <c r="C98" s="121" t="s">
        <v>48</v>
      </c>
      <c r="D98" s="110" t="s">
        <v>7</v>
      </c>
      <c r="E98" s="110">
        <f>15*12</f>
        <v>180</v>
      </c>
      <c r="F98" s="110"/>
      <c r="G98" s="111">
        <v>38.58</v>
      </c>
      <c r="H98" s="109" t="s">
        <v>834</v>
      </c>
      <c r="I98" s="124" t="s">
        <v>849</v>
      </c>
    </row>
    <row r="99" spans="1:9" ht="30" x14ac:dyDescent="0.25">
      <c r="A99" s="228"/>
      <c r="B99" s="228"/>
      <c r="C99" s="121" t="s">
        <v>162</v>
      </c>
      <c r="D99" s="110" t="s">
        <v>7</v>
      </c>
      <c r="E99" s="110">
        <f>5*12</f>
        <v>60</v>
      </c>
      <c r="F99" s="110"/>
      <c r="G99" s="111">
        <v>24.28</v>
      </c>
      <c r="H99" s="109" t="s">
        <v>835</v>
      </c>
      <c r="I99" s="124" t="s">
        <v>850</v>
      </c>
    </row>
    <row r="100" spans="1:9" ht="30" x14ac:dyDescent="0.25">
      <c r="A100" s="228"/>
      <c r="B100" s="228"/>
      <c r="C100" s="121" t="s">
        <v>162</v>
      </c>
      <c r="D100" s="110" t="s">
        <v>7</v>
      </c>
      <c r="E100" s="110">
        <f>12</f>
        <v>12</v>
      </c>
      <c r="F100" s="110"/>
      <c r="G100" s="111">
        <v>21.23</v>
      </c>
      <c r="H100" s="109" t="s">
        <v>835</v>
      </c>
      <c r="I100" s="124" t="s">
        <v>851</v>
      </c>
    </row>
    <row r="101" spans="1:9" ht="30" x14ac:dyDescent="0.25">
      <c r="A101" s="228"/>
      <c r="B101" s="228"/>
      <c r="C101" s="121" t="s">
        <v>82</v>
      </c>
      <c r="D101" s="110" t="s">
        <v>84</v>
      </c>
      <c r="E101" s="110">
        <f>3*12</f>
        <v>36</v>
      </c>
      <c r="F101" s="110"/>
      <c r="G101" s="111">
        <v>17.47</v>
      </c>
      <c r="H101" s="109" t="s">
        <v>836</v>
      </c>
      <c r="I101" s="124" t="s">
        <v>852</v>
      </c>
    </row>
    <row r="102" spans="1:9" s="123" customFormat="1" ht="15.6" customHeight="1" x14ac:dyDescent="0.25">
      <c r="A102" s="228"/>
      <c r="B102" s="228"/>
      <c r="C102" s="228"/>
      <c r="D102" s="228"/>
      <c r="E102" s="228"/>
      <c r="F102" s="228"/>
      <c r="G102" s="228"/>
      <c r="H102" s="228"/>
      <c r="I102" s="228"/>
    </row>
    <row r="103" spans="1:9" s="123" customFormat="1" ht="15" customHeight="1" x14ac:dyDescent="0.25">
      <c r="A103" s="228"/>
      <c r="B103" s="228"/>
      <c r="C103" s="398" t="s">
        <v>865</v>
      </c>
      <c r="D103" s="398"/>
      <c r="E103" s="398"/>
      <c r="F103" s="398"/>
      <c r="G103" s="398"/>
      <c r="H103" s="398"/>
      <c r="I103" s="398"/>
    </row>
    <row r="104" spans="1:9" s="123" customFormat="1" ht="15" customHeight="1" x14ac:dyDescent="0.25">
      <c r="A104" s="228"/>
      <c r="B104" s="228"/>
      <c r="C104" s="397" t="s">
        <v>861</v>
      </c>
      <c r="D104" s="397"/>
      <c r="E104" s="397"/>
      <c r="F104" s="397"/>
      <c r="G104" s="397"/>
      <c r="H104" s="397"/>
      <c r="I104" s="397"/>
    </row>
    <row r="105" spans="1:9" s="123" customFormat="1" ht="15" customHeight="1" x14ac:dyDescent="0.25">
      <c r="A105" s="228"/>
      <c r="B105" s="228"/>
      <c r="C105" s="397" t="s">
        <v>863</v>
      </c>
      <c r="D105" s="397"/>
      <c r="E105" s="397"/>
      <c r="F105" s="397"/>
      <c r="G105" s="397"/>
      <c r="H105" s="397"/>
      <c r="I105" s="397"/>
    </row>
    <row r="106" spans="1:9" s="123" customFormat="1" ht="15.6" customHeight="1" x14ac:dyDescent="0.25">
      <c r="A106" s="228"/>
      <c r="B106" s="228"/>
      <c r="C106" s="401"/>
      <c r="D106" s="401"/>
      <c r="E106" s="401"/>
      <c r="F106" s="401"/>
      <c r="G106" s="401"/>
      <c r="H106" s="401"/>
      <c r="I106" s="401"/>
    </row>
    <row r="107" spans="1:9" s="123" customFormat="1" ht="15" customHeight="1" x14ac:dyDescent="0.25">
      <c r="A107" s="228"/>
      <c r="B107" s="228"/>
      <c r="C107" s="398" t="s">
        <v>866</v>
      </c>
      <c r="D107" s="398"/>
      <c r="E107" s="398"/>
      <c r="F107" s="398"/>
      <c r="G107" s="398"/>
      <c r="H107" s="398"/>
      <c r="I107" s="398"/>
    </row>
    <row r="108" spans="1:9" s="123" customFormat="1" ht="15" customHeight="1" x14ac:dyDescent="0.25">
      <c r="A108" s="228"/>
      <c r="B108" s="228"/>
      <c r="C108" s="397" t="s">
        <v>864</v>
      </c>
      <c r="D108" s="397"/>
      <c r="E108" s="397"/>
      <c r="F108" s="397"/>
      <c r="G108" s="397"/>
      <c r="H108" s="397"/>
      <c r="I108" s="397"/>
    </row>
    <row r="109" spans="1:9" s="127" customFormat="1" ht="15" customHeight="1" x14ac:dyDescent="0.25">
      <c r="A109" s="228"/>
      <c r="B109" s="228"/>
      <c r="C109" s="397"/>
      <c r="D109" s="397"/>
      <c r="E109" s="397"/>
      <c r="F109" s="397"/>
      <c r="G109" s="397"/>
      <c r="H109" s="397"/>
      <c r="I109" s="397"/>
    </row>
    <row r="110" spans="1:9" s="127" customFormat="1" ht="15" customHeight="1" x14ac:dyDescent="0.25">
      <c r="A110" s="228"/>
      <c r="B110" s="228"/>
      <c r="C110" s="397"/>
      <c r="D110" s="397"/>
      <c r="E110" s="397"/>
      <c r="F110" s="397"/>
      <c r="G110" s="397"/>
      <c r="H110" s="397"/>
      <c r="I110" s="397"/>
    </row>
    <row r="111" spans="1:9" s="126" customFormat="1" ht="15" customHeight="1" x14ac:dyDescent="0.25">
      <c r="A111" s="228"/>
      <c r="B111" s="228"/>
      <c r="C111" s="398" t="s">
        <v>867</v>
      </c>
      <c r="D111" s="398"/>
      <c r="E111" s="398"/>
      <c r="F111" s="398"/>
      <c r="G111" s="398"/>
      <c r="H111" s="398"/>
      <c r="I111" s="398"/>
    </row>
    <row r="112" spans="1:9" s="123" customFormat="1" ht="15" customHeight="1" x14ac:dyDescent="0.25">
      <c r="A112" s="228"/>
      <c r="B112" s="228"/>
      <c r="C112" s="397" t="s">
        <v>860</v>
      </c>
      <c r="D112" s="397"/>
      <c r="E112" s="397"/>
      <c r="F112" s="397"/>
      <c r="G112" s="397"/>
      <c r="H112" s="397"/>
      <c r="I112" s="397"/>
    </row>
    <row r="113" spans="1:9" s="123" customFormat="1" ht="15" customHeight="1" x14ac:dyDescent="0.25">
      <c r="A113" s="228"/>
      <c r="B113" s="228"/>
      <c r="C113" s="402"/>
      <c r="D113" s="402"/>
      <c r="E113" s="402"/>
      <c r="F113" s="402"/>
      <c r="G113" s="402"/>
      <c r="H113" s="402"/>
      <c r="I113" s="402"/>
    </row>
    <row r="114" spans="1:9" s="123" customFormat="1" ht="15" x14ac:dyDescent="0.25">
      <c r="A114" s="228"/>
      <c r="B114" s="228"/>
      <c r="C114" s="398" t="s">
        <v>868</v>
      </c>
      <c r="D114" s="398"/>
      <c r="E114" s="398"/>
      <c r="F114" s="398"/>
      <c r="G114" s="398"/>
      <c r="H114" s="398"/>
      <c r="I114" s="398"/>
    </row>
    <row r="115" spans="1:9" s="123" customFormat="1" ht="15.6" customHeight="1" x14ac:dyDescent="0.25">
      <c r="A115" s="228"/>
      <c r="B115" s="228"/>
      <c r="C115" s="228"/>
      <c r="D115" s="228"/>
      <c r="E115" s="228"/>
      <c r="F115" s="228"/>
      <c r="G115" s="228"/>
      <c r="H115" s="228"/>
      <c r="I115" s="228"/>
    </row>
    <row r="116" spans="1:9" ht="15" x14ac:dyDescent="0.25">
      <c r="A116" s="228"/>
      <c r="B116" s="228"/>
      <c r="C116" s="121" t="s">
        <v>4</v>
      </c>
      <c r="D116" s="111">
        <v>65</v>
      </c>
      <c r="E116" s="112" t="s">
        <v>18</v>
      </c>
      <c r="F116" s="301"/>
      <c r="G116" s="301"/>
      <c r="H116" s="301"/>
      <c r="I116" s="301"/>
    </row>
    <row r="117" spans="1:9" ht="15" x14ac:dyDescent="0.25">
      <c r="A117" s="228"/>
      <c r="B117" s="228"/>
      <c r="C117" s="121" t="s">
        <v>5</v>
      </c>
      <c r="D117" s="111" t="s">
        <v>6</v>
      </c>
      <c r="E117" s="374"/>
      <c r="F117" s="374"/>
      <c r="G117" s="374"/>
      <c r="H117" s="374"/>
      <c r="I117" s="374"/>
    </row>
    <row r="118" spans="1:9" ht="15" x14ac:dyDescent="0.25">
      <c r="A118" s="228"/>
      <c r="B118" s="228"/>
      <c r="C118" s="404"/>
      <c r="D118" s="404"/>
      <c r="E118" s="404"/>
      <c r="F118" s="404"/>
      <c r="G118" s="404"/>
      <c r="H118" s="404"/>
      <c r="I118" s="404"/>
    </row>
    <row r="119" spans="1:9" ht="15" x14ac:dyDescent="0.25">
      <c r="A119" s="228"/>
      <c r="B119" s="228"/>
      <c r="C119" s="9" t="s">
        <v>8</v>
      </c>
      <c r="D119" s="269"/>
      <c r="E119" s="269"/>
      <c r="F119" s="269"/>
      <c r="G119" s="269"/>
      <c r="H119" s="269"/>
      <c r="I119" s="269"/>
    </row>
    <row r="120" spans="1:9" ht="15.6" customHeight="1" x14ac:dyDescent="0.25">
      <c r="A120" s="228"/>
      <c r="B120" s="228"/>
      <c r="C120" s="400" t="s">
        <v>9</v>
      </c>
      <c r="D120" s="192" t="s">
        <v>853</v>
      </c>
      <c r="E120" s="192"/>
      <c r="F120" s="192"/>
      <c r="G120" s="192"/>
      <c r="H120" s="192"/>
      <c r="I120" s="192"/>
    </row>
    <row r="121" spans="1:9" ht="16.149999999999999" customHeight="1" x14ac:dyDescent="0.25">
      <c r="A121" s="228"/>
      <c r="B121" s="228"/>
      <c r="C121" s="400"/>
      <c r="D121" s="192" t="s">
        <v>854</v>
      </c>
      <c r="E121" s="192"/>
      <c r="F121" s="192"/>
      <c r="G121" s="192"/>
      <c r="H121" s="192"/>
      <c r="I121" s="192"/>
    </row>
    <row r="122" spans="1:9" s="127" customFormat="1" ht="16.149999999999999" customHeight="1" x14ac:dyDescent="0.25">
      <c r="A122" s="228"/>
      <c r="B122" s="228"/>
      <c r="C122" s="230"/>
      <c r="D122" s="230"/>
      <c r="E122" s="230"/>
      <c r="F122" s="230"/>
      <c r="G122" s="230"/>
      <c r="H122" s="230"/>
      <c r="I122" s="230"/>
    </row>
    <row r="123" spans="1:9" ht="45" x14ac:dyDescent="0.25">
      <c r="A123" s="228"/>
      <c r="B123" s="228"/>
      <c r="C123" s="191" t="s">
        <v>10</v>
      </c>
      <c r="D123" s="399" t="s">
        <v>837</v>
      </c>
      <c r="E123" s="399"/>
      <c r="F123" s="142" t="s">
        <v>856</v>
      </c>
      <c r="G123" s="399" t="s">
        <v>857</v>
      </c>
      <c r="H123" s="399"/>
      <c r="I123" s="192" t="s">
        <v>838</v>
      </c>
    </row>
    <row r="124" spans="1:9" ht="15" x14ac:dyDescent="0.25">
      <c r="A124" s="228"/>
      <c r="B124" s="228"/>
      <c r="C124" s="191"/>
      <c r="D124" s="403" t="s">
        <v>839</v>
      </c>
      <c r="E124" s="403"/>
      <c r="F124" s="125" t="s">
        <v>840</v>
      </c>
      <c r="G124" s="404" t="s">
        <v>841</v>
      </c>
      <c r="H124" s="404"/>
      <c r="I124" s="192"/>
    </row>
    <row r="125" spans="1:9" ht="15" x14ac:dyDescent="0.25">
      <c r="A125" s="228"/>
      <c r="B125" s="228"/>
      <c r="C125" s="191"/>
      <c r="D125" s="403" t="s">
        <v>855</v>
      </c>
      <c r="E125" s="403"/>
      <c r="F125" s="125" t="s">
        <v>842</v>
      </c>
      <c r="G125" s="404" t="s">
        <v>843</v>
      </c>
      <c r="H125" s="404"/>
      <c r="I125" s="192"/>
    </row>
    <row r="126" spans="1:9" ht="15" x14ac:dyDescent="0.25">
      <c r="A126" s="228"/>
      <c r="B126" s="228"/>
      <c r="C126" s="191"/>
      <c r="D126" s="403" t="s">
        <v>844</v>
      </c>
      <c r="E126" s="403"/>
      <c r="F126" s="125" t="s">
        <v>845</v>
      </c>
      <c r="G126" s="404" t="s">
        <v>846</v>
      </c>
      <c r="H126" s="404"/>
      <c r="I126" s="192"/>
    </row>
    <row r="127" spans="1:9" ht="15" x14ac:dyDescent="0.25">
      <c r="A127" s="228"/>
      <c r="B127" s="228"/>
      <c r="C127" s="39" t="s">
        <v>858</v>
      </c>
      <c r="D127" s="192" t="s">
        <v>847</v>
      </c>
      <c r="E127" s="192"/>
      <c r="F127" s="192"/>
      <c r="G127" s="192"/>
      <c r="H127" s="192"/>
      <c r="I127" s="192"/>
    </row>
    <row r="128" spans="1:9" ht="15" customHeight="1" x14ac:dyDescent="0.25">
      <c r="A128" s="228"/>
      <c r="B128" s="228"/>
      <c r="C128" s="405" t="s">
        <v>859</v>
      </c>
      <c r="D128" s="192" t="s">
        <v>848</v>
      </c>
      <c r="E128" s="192"/>
      <c r="F128" s="192"/>
      <c r="G128" s="192"/>
      <c r="H128" s="192"/>
      <c r="I128" s="192"/>
    </row>
    <row r="129" spans="1:9" ht="15" customHeight="1" x14ac:dyDescent="0.25">
      <c r="A129" s="228"/>
      <c r="B129" s="228"/>
      <c r="C129" s="405"/>
      <c r="D129" s="192"/>
      <c r="E129" s="192"/>
      <c r="F129" s="192"/>
      <c r="G129" s="192"/>
      <c r="H129" s="192"/>
      <c r="I129" s="192"/>
    </row>
    <row r="130" spans="1:9" ht="15" x14ac:dyDescent="0.25">
      <c r="A130" s="228"/>
      <c r="B130" s="228"/>
      <c r="C130" s="297"/>
      <c r="D130" s="297"/>
      <c r="E130" s="297"/>
      <c r="F130" s="297"/>
      <c r="G130" s="297"/>
      <c r="H130" s="297"/>
      <c r="I130" s="297"/>
    </row>
    <row r="131" spans="1:9" ht="14.45" customHeight="1" x14ac:dyDescent="0.25">
      <c r="A131" s="228"/>
      <c r="B131" s="228"/>
      <c r="C131" s="191" t="s">
        <v>11</v>
      </c>
      <c r="D131" s="221" t="s">
        <v>1045</v>
      </c>
      <c r="E131" s="221"/>
      <c r="F131" s="221"/>
      <c r="G131" s="221"/>
      <c r="H131" s="221"/>
      <c r="I131" s="221"/>
    </row>
    <row r="132" spans="1:9" ht="14.45" customHeight="1" x14ac:dyDescent="0.25">
      <c r="A132" s="228"/>
      <c r="B132" s="228"/>
      <c r="C132" s="191"/>
      <c r="D132" s="221"/>
      <c r="E132" s="221"/>
      <c r="F132" s="221"/>
      <c r="G132" s="221"/>
      <c r="H132" s="221"/>
      <c r="I132" s="221"/>
    </row>
    <row r="133" spans="1:9" ht="14.45" customHeight="1" x14ac:dyDescent="0.25">
      <c r="A133" s="228"/>
      <c r="B133" s="228"/>
      <c r="C133" s="191"/>
      <c r="D133" s="221"/>
      <c r="E133" s="221"/>
      <c r="F133" s="221"/>
      <c r="G133" s="221"/>
      <c r="H133" s="221"/>
      <c r="I133" s="221"/>
    </row>
    <row r="134" spans="1:9" ht="15" x14ac:dyDescent="0.25">
      <c r="A134" s="228"/>
      <c r="B134" s="228"/>
      <c r="C134" s="191"/>
      <c r="D134" s="221"/>
      <c r="E134" s="221"/>
      <c r="F134" s="221"/>
      <c r="G134" s="221"/>
      <c r="H134" s="221"/>
      <c r="I134" s="221"/>
    </row>
    <row r="135" spans="1:9" ht="15" x14ac:dyDescent="0.25">
      <c r="A135" s="228"/>
      <c r="B135" s="228"/>
      <c r="C135" s="191"/>
      <c r="D135" s="221"/>
      <c r="E135" s="221"/>
      <c r="F135" s="221"/>
      <c r="G135" s="221"/>
      <c r="H135" s="221"/>
      <c r="I135" s="221"/>
    </row>
    <row r="136" spans="1:9" ht="15" x14ac:dyDescent="0.25">
      <c r="A136" s="228"/>
      <c r="B136" s="228"/>
      <c r="C136" s="228"/>
      <c r="D136" s="228"/>
      <c r="E136" s="228"/>
      <c r="F136" s="228"/>
      <c r="G136" s="228"/>
      <c r="H136" s="228"/>
      <c r="I136" s="228"/>
    </row>
    <row r="137" spans="1:9" ht="15" x14ac:dyDescent="0.25">
      <c r="A137" s="228"/>
      <c r="B137" s="228"/>
      <c r="C137" s="103" t="s">
        <v>12</v>
      </c>
      <c r="D137" s="110" t="s">
        <v>146</v>
      </c>
      <c r="E137" s="269"/>
      <c r="F137" s="269"/>
      <c r="G137" s="269"/>
      <c r="H137" s="269"/>
      <c r="I137" s="269"/>
    </row>
    <row r="138" spans="1:9" ht="15" x14ac:dyDescent="0.25">
      <c r="A138" s="228"/>
      <c r="B138" s="228"/>
      <c r="C138" s="117" t="s">
        <v>14</v>
      </c>
      <c r="D138" s="118">
        <v>0.14000000000000001</v>
      </c>
      <c r="E138" s="193" t="s">
        <v>15</v>
      </c>
      <c r="F138" s="193"/>
      <c r="G138" s="193"/>
      <c r="H138" s="193"/>
      <c r="I138" s="193"/>
    </row>
    <row r="139" spans="1:9" ht="15" x14ac:dyDescent="0.25">
      <c r="A139" s="228"/>
      <c r="B139" s="228"/>
      <c r="C139" s="117" t="s">
        <v>16</v>
      </c>
      <c r="D139" s="12">
        <v>25665</v>
      </c>
      <c r="E139" s="393" t="s">
        <v>862</v>
      </c>
      <c r="F139" s="271"/>
      <c r="G139" s="271"/>
      <c r="H139" s="271"/>
      <c r="I139" s="271"/>
    </row>
    <row r="140" spans="1:9" ht="30" x14ac:dyDescent="0.25">
      <c r="A140" s="228"/>
      <c r="B140" s="228"/>
      <c r="C140" s="121" t="s">
        <v>17</v>
      </c>
      <c r="D140" s="119">
        <v>78.599999999999994</v>
      </c>
      <c r="E140" s="271"/>
      <c r="F140" s="271"/>
      <c r="G140" s="271"/>
      <c r="H140" s="271"/>
      <c r="I140" s="271"/>
    </row>
    <row r="141" spans="1:9" ht="15" customHeight="1" x14ac:dyDescent="0.25">
      <c r="A141" s="373"/>
      <c r="B141" s="373"/>
      <c r="C141" s="373"/>
      <c r="D141" s="373"/>
      <c r="E141" s="373"/>
      <c r="F141" s="373"/>
      <c r="G141" s="373"/>
      <c r="H141" s="373"/>
      <c r="I141" s="373"/>
    </row>
    <row r="142" spans="1:9" s="129" customFormat="1" ht="45" x14ac:dyDescent="0.2">
      <c r="A142" s="47" t="s">
        <v>0</v>
      </c>
      <c r="B142" s="48" t="s">
        <v>1</v>
      </c>
      <c r="C142" s="48" t="s">
        <v>21</v>
      </c>
      <c r="D142" s="4" t="s">
        <v>2</v>
      </c>
      <c r="E142" s="4" t="s">
        <v>23</v>
      </c>
      <c r="F142" s="4" t="s">
        <v>24</v>
      </c>
      <c r="G142" s="63" t="s">
        <v>22</v>
      </c>
      <c r="H142" s="63" t="s">
        <v>46</v>
      </c>
      <c r="I142" s="103" t="s">
        <v>967</v>
      </c>
    </row>
    <row r="143" spans="1:9" ht="30" x14ac:dyDescent="0.25">
      <c r="A143" s="283" t="s">
        <v>869</v>
      </c>
      <c r="B143" s="283">
        <v>5</v>
      </c>
      <c r="C143" s="76" t="s">
        <v>48</v>
      </c>
      <c r="D143" s="50" t="s">
        <v>7</v>
      </c>
      <c r="E143" s="50">
        <f>16*12</f>
        <v>192</v>
      </c>
      <c r="F143" s="50"/>
      <c r="G143" s="62">
        <v>25</v>
      </c>
      <c r="H143" s="73" t="s">
        <v>870</v>
      </c>
      <c r="I143" s="259" t="s">
        <v>872</v>
      </c>
    </row>
    <row r="144" spans="1:9" ht="30" x14ac:dyDescent="0.25">
      <c r="A144" s="284"/>
      <c r="B144" s="284"/>
      <c r="C144" s="76" t="s">
        <v>871</v>
      </c>
      <c r="D144" s="50" t="s">
        <v>7</v>
      </c>
      <c r="E144" s="50">
        <f>25*12</f>
        <v>300</v>
      </c>
      <c r="F144" s="50"/>
      <c r="G144" s="62">
        <v>25</v>
      </c>
      <c r="H144" s="73" t="s">
        <v>870</v>
      </c>
      <c r="I144" s="260"/>
    </row>
    <row r="145" spans="1:9" ht="30" x14ac:dyDescent="0.25">
      <c r="A145" s="284"/>
      <c r="B145" s="284"/>
      <c r="C145" s="76" t="s">
        <v>39</v>
      </c>
      <c r="D145" s="50" t="s">
        <v>7</v>
      </c>
      <c r="E145" s="50">
        <f>2</f>
        <v>2</v>
      </c>
      <c r="F145" s="50"/>
      <c r="G145" s="62">
        <v>16.43</v>
      </c>
      <c r="H145" s="73" t="s">
        <v>873</v>
      </c>
      <c r="I145" s="101" t="s">
        <v>874</v>
      </c>
    </row>
    <row r="146" spans="1:9" x14ac:dyDescent="0.25">
      <c r="A146" s="284"/>
      <c r="B146" s="284"/>
      <c r="C146" s="375"/>
      <c r="D146" s="376"/>
      <c r="E146" s="376"/>
      <c r="F146" s="376"/>
      <c r="G146" s="376"/>
      <c r="H146" s="376"/>
      <c r="I146" s="377"/>
    </row>
    <row r="147" spans="1:9" ht="15.6" customHeight="1" x14ac:dyDescent="0.25">
      <c r="A147" s="284"/>
      <c r="B147" s="284"/>
      <c r="C147" s="76" t="s">
        <v>4</v>
      </c>
      <c r="D147" s="62">
        <v>75</v>
      </c>
      <c r="E147" s="51" t="s">
        <v>18</v>
      </c>
      <c r="F147" s="186"/>
      <c r="G147" s="187"/>
      <c r="H147" s="187"/>
      <c r="I147" s="188"/>
    </row>
    <row r="148" spans="1:9" x14ac:dyDescent="0.25">
      <c r="A148" s="284"/>
      <c r="B148" s="284"/>
      <c r="C148" s="76" t="s">
        <v>5</v>
      </c>
      <c r="D148" s="62" t="s">
        <v>6</v>
      </c>
      <c r="E148" s="378"/>
      <c r="F148" s="379"/>
      <c r="G148" s="379"/>
      <c r="H148" s="379"/>
      <c r="I148" s="380"/>
    </row>
    <row r="149" spans="1:9" ht="15.6" customHeight="1" x14ac:dyDescent="0.25">
      <c r="A149" s="284"/>
      <c r="B149" s="284"/>
      <c r="C149" s="375"/>
      <c r="D149" s="376"/>
      <c r="E149" s="376"/>
      <c r="F149" s="376"/>
      <c r="G149" s="376"/>
      <c r="H149" s="376"/>
      <c r="I149" s="377"/>
    </row>
    <row r="150" spans="1:9" ht="15" customHeight="1" x14ac:dyDescent="0.25">
      <c r="A150" s="284"/>
      <c r="B150" s="284"/>
      <c r="C150" s="9" t="s">
        <v>8</v>
      </c>
      <c r="D150" s="238"/>
      <c r="E150" s="239"/>
      <c r="F150" s="239"/>
      <c r="G150" s="239"/>
      <c r="H150" s="239"/>
      <c r="I150" s="240"/>
    </row>
    <row r="151" spans="1:9" ht="15" customHeight="1" x14ac:dyDescent="0.25">
      <c r="A151" s="284"/>
      <c r="B151" s="284"/>
      <c r="C151" s="241" t="s">
        <v>875</v>
      </c>
      <c r="D151" s="222" t="s">
        <v>876</v>
      </c>
      <c r="E151" s="223"/>
      <c r="F151" s="223"/>
      <c r="G151" s="223"/>
      <c r="H151" s="224"/>
      <c r="I151" s="394" t="s">
        <v>878</v>
      </c>
    </row>
    <row r="152" spans="1:9" ht="15" customHeight="1" x14ac:dyDescent="0.25">
      <c r="A152" s="284"/>
      <c r="B152" s="284"/>
      <c r="C152" s="273"/>
      <c r="D152" s="222" t="s">
        <v>877</v>
      </c>
      <c r="E152" s="223"/>
      <c r="F152" s="223"/>
      <c r="G152" s="223"/>
      <c r="H152" s="224"/>
      <c r="I152" s="395"/>
    </row>
    <row r="153" spans="1:9" ht="15" customHeight="1" x14ac:dyDescent="0.25">
      <c r="A153" s="284"/>
      <c r="B153" s="284"/>
      <c r="C153" s="273"/>
      <c r="D153" s="222" t="s">
        <v>879</v>
      </c>
      <c r="E153" s="223"/>
      <c r="F153" s="223"/>
      <c r="G153" s="223"/>
      <c r="H153" s="224"/>
      <c r="I153" s="395"/>
    </row>
    <row r="154" spans="1:9" ht="15" customHeight="1" x14ac:dyDescent="0.25">
      <c r="A154" s="284"/>
      <c r="B154" s="284"/>
      <c r="C154" s="273"/>
      <c r="D154" s="222" t="s">
        <v>880</v>
      </c>
      <c r="E154" s="223"/>
      <c r="F154" s="223"/>
      <c r="G154" s="223"/>
      <c r="H154" s="224"/>
      <c r="I154" s="395"/>
    </row>
    <row r="155" spans="1:9" ht="15" customHeight="1" x14ac:dyDescent="0.25">
      <c r="A155" s="284"/>
      <c r="B155" s="284"/>
      <c r="C155" s="273"/>
      <c r="D155" s="222" t="s">
        <v>881</v>
      </c>
      <c r="E155" s="223"/>
      <c r="F155" s="223"/>
      <c r="G155" s="223"/>
      <c r="H155" s="224"/>
      <c r="I155" s="395"/>
    </row>
    <row r="156" spans="1:9" ht="15" customHeight="1" x14ac:dyDescent="0.25">
      <c r="A156" s="284"/>
      <c r="B156" s="284"/>
      <c r="C156" s="242"/>
      <c r="D156" s="222" t="s">
        <v>882</v>
      </c>
      <c r="E156" s="223"/>
      <c r="F156" s="223"/>
      <c r="G156" s="223"/>
      <c r="H156" s="224"/>
      <c r="I156" s="396"/>
    </row>
    <row r="157" spans="1:9" ht="15" x14ac:dyDescent="0.25">
      <c r="A157" s="284"/>
      <c r="B157" s="284"/>
      <c r="C157" s="264"/>
      <c r="D157" s="265"/>
      <c r="E157" s="265"/>
      <c r="F157" s="265"/>
      <c r="G157" s="265"/>
      <c r="H157" s="265"/>
      <c r="I157" s="266"/>
    </row>
    <row r="158" spans="1:9" ht="15" customHeight="1" x14ac:dyDescent="0.25">
      <c r="A158" s="284"/>
      <c r="B158" s="284"/>
      <c r="C158" s="241" t="s">
        <v>11</v>
      </c>
      <c r="D158" s="221" t="s">
        <v>883</v>
      </c>
      <c r="E158" s="221"/>
      <c r="F158" s="221"/>
      <c r="G158" s="221"/>
      <c r="H158" s="221"/>
      <c r="I158" s="221"/>
    </row>
    <row r="159" spans="1:9" ht="15" customHeight="1" x14ac:dyDescent="0.25">
      <c r="A159" s="284"/>
      <c r="B159" s="284"/>
      <c r="C159" s="273"/>
      <c r="D159" s="221"/>
      <c r="E159" s="221"/>
      <c r="F159" s="221"/>
      <c r="G159" s="221"/>
      <c r="H159" s="221"/>
      <c r="I159" s="221"/>
    </row>
    <row r="160" spans="1:9" ht="15" customHeight="1" x14ac:dyDescent="0.25">
      <c r="A160" s="284"/>
      <c r="B160" s="284"/>
      <c r="C160" s="273"/>
      <c r="D160" s="221"/>
      <c r="E160" s="221"/>
      <c r="F160" s="221"/>
      <c r="G160" s="221"/>
      <c r="H160" s="221"/>
      <c r="I160" s="221"/>
    </row>
    <row r="161" spans="1:9" ht="15" customHeight="1" x14ac:dyDescent="0.25">
      <c r="A161" s="284"/>
      <c r="B161" s="284"/>
      <c r="C161" s="242"/>
      <c r="D161" s="221"/>
      <c r="E161" s="221"/>
      <c r="F161" s="221"/>
      <c r="G161" s="221"/>
      <c r="H161" s="221"/>
      <c r="I161" s="221"/>
    </row>
    <row r="162" spans="1:9" ht="15" x14ac:dyDescent="0.25">
      <c r="A162" s="284"/>
      <c r="B162" s="284"/>
      <c r="C162" s="264"/>
      <c r="D162" s="265"/>
      <c r="E162" s="265"/>
      <c r="F162" s="265"/>
      <c r="G162" s="265"/>
      <c r="H162" s="265"/>
      <c r="I162" s="266"/>
    </row>
    <row r="163" spans="1:9" ht="15" x14ac:dyDescent="0.25">
      <c r="A163" s="284"/>
      <c r="B163" s="284"/>
      <c r="C163" s="48" t="s">
        <v>12</v>
      </c>
      <c r="D163" s="50" t="s">
        <v>94</v>
      </c>
      <c r="E163" s="238"/>
      <c r="F163" s="239"/>
      <c r="G163" s="239"/>
      <c r="H163" s="239"/>
      <c r="I163" s="240"/>
    </row>
    <row r="164" spans="1:9" ht="15" customHeight="1" x14ac:dyDescent="0.25">
      <c r="A164" s="284"/>
      <c r="B164" s="284"/>
      <c r="C164" s="81" t="s">
        <v>14</v>
      </c>
      <c r="D164" s="80">
        <v>0.45</v>
      </c>
      <c r="E164" s="276" t="s">
        <v>15</v>
      </c>
      <c r="F164" s="277"/>
      <c r="G164" s="277"/>
      <c r="H164" s="277"/>
      <c r="I164" s="278"/>
    </row>
    <row r="165" spans="1:9" ht="15" x14ac:dyDescent="0.25">
      <c r="A165" s="284"/>
      <c r="B165" s="284"/>
      <c r="C165" s="81" t="s">
        <v>16</v>
      </c>
      <c r="D165" s="12">
        <v>8470</v>
      </c>
      <c r="E165" s="393" t="s">
        <v>884</v>
      </c>
      <c r="F165" s="271"/>
      <c r="G165" s="271"/>
      <c r="H165" s="271"/>
      <c r="I165" s="271"/>
    </row>
    <row r="166" spans="1:9" ht="30" x14ac:dyDescent="0.25">
      <c r="A166" s="285"/>
      <c r="B166" s="285"/>
      <c r="C166" s="76" t="s">
        <v>17</v>
      </c>
      <c r="D166" s="74">
        <v>86.4</v>
      </c>
      <c r="E166" s="271"/>
      <c r="F166" s="271"/>
      <c r="G166" s="271"/>
      <c r="H166" s="271"/>
      <c r="I166" s="271"/>
    </row>
    <row r="167" spans="1:9" ht="15" customHeight="1" x14ac:dyDescent="0.25">
      <c r="A167" s="373"/>
      <c r="B167" s="373"/>
      <c r="C167" s="373"/>
      <c r="D167" s="373"/>
      <c r="E167" s="373"/>
      <c r="F167" s="373"/>
      <c r="G167" s="373"/>
      <c r="H167" s="373"/>
      <c r="I167" s="373"/>
    </row>
    <row r="168" spans="1:9" s="129" customFormat="1" ht="45" x14ac:dyDescent="0.2">
      <c r="A168" s="47" t="s">
        <v>0</v>
      </c>
      <c r="B168" s="48" t="s">
        <v>1</v>
      </c>
      <c r="C168" s="48" t="s">
        <v>21</v>
      </c>
      <c r="D168" s="4" t="s">
        <v>2</v>
      </c>
      <c r="E168" s="4" t="s">
        <v>23</v>
      </c>
      <c r="F168" s="4" t="s">
        <v>24</v>
      </c>
      <c r="G168" s="63" t="s">
        <v>22</v>
      </c>
      <c r="H168" s="63" t="s">
        <v>46</v>
      </c>
      <c r="I168" s="103" t="s">
        <v>967</v>
      </c>
    </row>
    <row r="169" spans="1:9" ht="30" x14ac:dyDescent="0.25">
      <c r="A169" s="283" t="s">
        <v>885</v>
      </c>
      <c r="B169" s="283">
        <v>5</v>
      </c>
      <c r="C169" s="76" t="s">
        <v>48</v>
      </c>
      <c r="D169" s="50" t="s">
        <v>7</v>
      </c>
      <c r="E169" s="50">
        <f>6*12</f>
        <v>72</v>
      </c>
      <c r="F169" s="50"/>
      <c r="G169" s="62">
        <v>27.44</v>
      </c>
      <c r="H169" s="73" t="s">
        <v>886</v>
      </c>
      <c r="I169" s="259" t="s">
        <v>888</v>
      </c>
    </row>
    <row r="170" spans="1:9" ht="30" x14ac:dyDescent="0.25">
      <c r="A170" s="284"/>
      <c r="B170" s="284"/>
      <c r="C170" s="76" t="s">
        <v>82</v>
      </c>
      <c r="D170" s="50" t="s">
        <v>7</v>
      </c>
      <c r="E170" s="50">
        <f>2.5*12</f>
        <v>30</v>
      </c>
      <c r="F170" s="50"/>
      <c r="G170" s="62">
        <v>21.25</v>
      </c>
      <c r="H170" s="73" t="s">
        <v>887</v>
      </c>
      <c r="I170" s="299"/>
    </row>
    <row r="171" spans="1:9" ht="30" x14ac:dyDescent="0.25">
      <c r="A171" s="284"/>
      <c r="B171" s="284"/>
      <c r="C171" s="76" t="s">
        <v>39</v>
      </c>
      <c r="D171" s="50" t="s">
        <v>7</v>
      </c>
      <c r="E171" s="50">
        <f>2*12</f>
        <v>24</v>
      </c>
      <c r="F171" s="50"/>
      <c r="G171" s="62">
        <v>19.010000000000002</v>
      </c>
      <c r="H171" s="73" t="s">
        <v>889</v>
      </c>
      <c r="I171" s="299"/>
    </row>
    <row r="172" spans="1:9" ht="30" x14ac:dyDescent="0.25">
      <c r="A172" s="284"/>
      <c r="B172" s="284"/>
      <c r="C172" s="76" t="s">
        <v>333</v>
      </c>
      <c r="D172" s="50" t="s">
        <v>7</v>
      </c>
      <c r="E172" s="50">
        <f>1.5*12</f>
        <v>18</v>
      </c>
      <c r="F172" s="50"/>
      <c r="G172" s="62">
        <v>19.010000000000002</v>
      </c>
      <c r="H172" s="73" t="s">
        <v>889</v>
      </c>
      <c r="I172" s="260"/>
    </row>
    <row r="173" spans="1:9" x14ac:dyDescent="0.25">
      <c r="A173" s="284"/>
      <c r="B173" s="284"/>
      <c r="C173" s="375"/>
      <c r="D173" s="376"/>
      <c r="E173" s="376"/>
      <c r="F173" s="376"/>
      <c r="G173" s="376"/>
      <c r="H173" s="376"/>
      <c r="I173" s="377"/>
    </row>
    <row r="174" spans="1:9" ht="15.6" customHeight="1" x14ac:dyDescent="0.25">
      <c r="A174" s="284"/>
      <c r="B174" s="284"/>
      <c r="C174" s="76" t="s">
        <v>4</v>
      </c>
      <c r="D174" s="62">
        <v>75</v>
      </c>
      <c r="E174" s="51" t="s">
        <v>18</v>
      </c>
      <c r="F174" s="186"/>
      <c r="G174" s="187"/>
      <c r="H174" s="187"/>
      <c r="I174" s="188"/>
    </row>
    <row r="175" spans="1:9" x14ac:dyDescent="0.25">
      <c r="A175" s="284"/>
      <c r="B175" s="284"/>
      <c r="C175" s="76" t="s">
        <v>5</v>
      </c>
      <c r="D175" s="62" t="s">
        <v>6</v>
      </c>
      <c r="E175" s="378"/>
      <c r="F175" s="379"/>
      <c r="G175" s="379"/>
      <c r="H175" s="379"/>
      <c r="I175" s="380"/>
    </row>
    <row r="176" spans="1:9" x14ac:dyDescent="0.25">
      <c r="A176" s="284"/>
      <c r="B176" s="284"/>
      <c r="C176" s="375"/>
      <c r="D176" s="376"/>
      <c r="E176" s="376"/>
      <c r="F176" s="376"/>
      <c r="G176" s="376"/>
      <c r="H176" s="376"/>
      <c r="I176" s="377"/>
    </row>
    <row r="177" spans="1:9" ht="15" x14ac:dyDescent="0.25">
      <c r="A177" s="284"/>
      <c r="B177" s="284"/>
      <c r="C177" s="9" t="s">
        <v>8</v>
      </c>
      <c r="D177" s="238"/>
      <c r="E177" s="239"/>
      <c r="F177" s="239"/>
      <c r="G177" s="239"/>
      <c r="H177" s="239"/>
      <c r="I177" s="240"/>
    </row>
    <row r="178" spans="1:9" ht="15" x14ac:dyDescent="0.25">
      <c r="A178" s="284"/>
      <c r="B178" s="284"/>
      <c r="C178" s="76" t="s">
        <v>9</v>
      </c>
      <c r="D178" s="238"/>
      <c r="E178" s="239"/>
      <c r="F178" s="239"/>
      <c r="G178" s="239"/>
      <c r="H178" s="239"/>
      <c r="I178" s="240"/>
    </row>
    <row r="179" spans="1:9" s="127" customFormat="1" ht="15" x14ac:dyDescent="0.25">
      <c r="A179" s="284"/>
      <c r="B179" s="284"/>
      <c r="C179" s="264"/>
      <c r="D179" s="265"/>
      <c r="E179" s="265"/>
      <c r="F179" s="265"/>
      <c r="G179" s="265"/>
      <c r="H179" s="265"/>
      <c r="I179" s="266"/>
    </row>
    <row r="180" spans="1:9" ht="15" customHeight="1" x14ac:dyDescent="0.25">
      <c r="A180" s="284"/>
      <c r="B180" s="284"/>
      <c r="C180" s="241" t="s">
        <v>10</v>
      </c>
      <c r="D180" s="222" t="s">
        <v>890</v>
      </c>
      <c r="E180" s="223"/>
      <c r="F180" s="223"/>
      <c r="G180" s="223"/>
      <c r="H180" s="224"/>
      <c r="I180" s="175" t="s">
        <v>891</v>
      </c>
    </row>
    <row r="181" spans="1:9" ht="14.45" customHeight="1" x14ac:dyDescent="0.25">
      <c r="A181" s="284"/>
      <c r="B181" s="284"/>
      <c r="C181" s="273"/>
      <c r="D181" s="222" t="s">
        <v>892</v>
      </c>
      <c r="E181" s="223"/>
      <c r="F181" s="223"/>
      <c r="G181" s="223"/>
      <c r="H181" s="224"/>
      <c r="I181" s="176" t="s">
        <v>893</v>
      </c>
    </row>
    <row r="182" spans="1:9" ht="14.45" customHeight="1" x14ac:dyDescent="0.25">
      <c r="A182" s="284"/>
      <c r="B182" s="284"/>
      <c r="C182" s="273"/>
      <c r="D182" s="222" t="s">
        <v>894</v>
      </c>
      <c r="E182" s="223"/>
      <c r="F182" s="223"/>
      <c r="G182" s="223"/>
      <c r="H182" s="224"/>
      <c r="I182" s="176" t="s">
        <v>895</v>
      </c>
    </row>
    <row r="183" spans="1:9" ht="14.45" customHeight="1" x14ac:dyDescent="0.25">
      <c r="A183" s="284"/>
      <c r="B183" s="284"/>
      <c r="C183" s="273"/>
      <c r="D183" s="222" t="s">
        <v>896</v>
      </c>
      <c r="E183" s="223"/>
      <c r="F183" s="223"/>
      <c r="G183" s="223"/>
      <c r="H183" s="224"/>
      <c r="I183" s="176" t="s">
        <v>897</v>
      </c>
    </row>
    <row r="184" spans="1:9" ht="14.45" customHeight="1" x14ac:dyDescent="0.25">
      <c r="A184" s="284"/>
      <c r="B184" s="284"/>
      <c r="C184" s="273"/>
      <c r="D184" s="222" t="s">
        <v>898</v>
      </c>
      <c r="E184" s="223"/>
      <c r="F184" s="223"/>
      <c r="G184" s="223"/>
      <c r="H184" s="224"/>
      <c r="I184" s="176"/>
    </row>
    <row r="185" spans="1:9" ht="15" customHeight="1" x14ac:dyDescent="0.25">
      <c r="A185" s="284"/>
      <c r="B185" s="284"/>
      <c r="C185" s="242"/>
      <c r="D185" s="222" t="s">
        <v>899</v>
      </c>
      <c r="E185" s="223"/>
      <c r="F185" s="223"/>
      <c r="G185" s="223"/>
      <c r="H185" s="224"/>
      <c r="I185" s="176"/>
    </row>
    <row r="186" spans="1:9" ht="15" x14ac:dyDescent="0.25">
      <c r="A186" s="284"/>
      <c r="B186" s="284"/>
      <c r="C186" s="264"/>
      <c r="D186" s="265"/>
      <c r="E186" s="265"/>
      <c r="F186" s="265"/>
      <c r="G186" s="265"/>
      <c r="H186" s="265"/>
      <c r="I186" s="266"/>
    </row>
    <row r="187" spans="1:9" ht="15" customHeight="1" x14ac:dyDescent="0.25">
      <c r="A187" s="284"/>
      <c r="B187" s="284"/>
      <c r="C187" s="241" t="s">
        <v>11</v>
      </c>
      <c r="D187" s="221" t="s">
        <v>900</v>
      </c>
      <c r="E187" s="221"/>
      <c r="F187" s="221"/>
      <c r="G187" s="221"/>
      <c r="H187" s="221"/>
      <c r="I187" s="221"/>
    </row>
    <row r="188" spans="1:9" ht="15" customHeight="1" x14ac:dyDescent="0.25">
      <c r="A188" s="284"/>
      <c r="B188" s="284"/>
      <c r="C188" s="273"/>
      <c r="D188" s="221"/>
      <c r="E188" s="221"/>
      <c r="F188" s="221"/>
      <c r="G188" s="221"/>
      <c r="H188" s="221"/>
      <c r="I188" s="221"/>
    </row>
    <row r="189" spans="1:9" ht="15" customHeight="1" x14ac:dyDescent="0.25">
      <c r="A189" s="284"/>
      <c r="B189" s="284"/>
      <c r="C189" s="273"/>
      <c r="D189" s="221"/>
      <c r="E189" s="221"/>
      <c r="F189" s="221"/>
      <c r="G189" s="221"/>
      <c r="H189" s="221"/>
      <c r="I189" s="221"/>
    </row>
    <row r="190" spans="1:9" ht="15" customHeight="1" x14ac:dyDescent="0.25">
      <c r="A190" s="284"/>
      <c r="B190" s="284"/>
      <c r="C190" s="273"/>
      <c r="D190" s="221"/>
      <c r="E190" s="221"/>
      <c r="F190" s="221"/>
      <c r="G190" s="221"/>
      <c r="H190" s="221"/>
      <c r="I190" s="221"/>
    </row>
    <row r="191" spans="1:9" ht="15" customHeight="1" x14ac:dyDescent="0.25">
      <c r="A191" s="284"/>
      <c r="B191" s="284"/>
      <c r="C191" s="242"/>
      <c r="D191" s="221"/>
      <c r="E191" s="221"/>
      <c r="F191" s="221"/>
      <c r="G191" s="221"/>
      <c r="H191" s="221"/>
      <c r="I191" s="221"/>
    </row>
    <row r="192" spans="1:9" ht="15" x14ac:dyDescent="0.25">
      <c r="A192" s="284"/>
      <c r="B192" s="284"/>
      <c r="C192" s="264"/>
      <c r="D192" s="265"/>
      <c r="E192" s="265"/>
      <c r="F192" s="265"/>
      <c r="G192" s="265"/>
      <c r="H192" s="265"/>
      <c r="I192" s="266"/>
    </row>
    <row r="193" spans="1:9" ht="15" x14ac:dyDescent="0.25">
      <c r="A193" s="284"/>
      <c r="B193" s="284"/>
      <c r="C193" s="48" t="s">
        <v>12</v>
      </c>
      <c r="D193" s="50" t="s">
        <v>13</v>
      </c>
      <c r="E193" s="238"/>
      <c r="F193" s="239"/>
      <c r="G193" s="239"/>
      <c r="H193" s="239"/>
      <c r="I193" s="240"/>
    </row>
    <row r="194" spans="1:9" ht="15" customHeight="1" x14ac:dyDescent="0.25">
      <c r="A194" s="284"/>
      <c r="B194" s="284"/>
      <c r="C194" s="81" t="s">
        <v>14</v>
      </c>
      <c r="D194" s="80">
        <v>0.15</v>
      </c>
      <c r="E194" s="276" t="s">
        <v>15</v>
      </c>
      <c r="F194" s="277"/>
      <c r="G194" s="277"/>
      <c r="H194" s="277"/>
      <c r="I194" s="278"/>
    </row>
    <row r="195" spans="1:9" ht="15" customHeight="1" x14ac:dyDescent="0.25">
      <c r="A195" s="284"/>
      <c r="B195" s="284"/>
      <c r="C195" s="81" t="s">
        <v>16</v>
      </c>
      <c r="D195" s="12">
        <v>21590</v>
      </c>
      <c r="E195" s="393" t="s">
        <v>901</v>
      </c>
      <c r="F195" s="271"/>
      <c r="G195" s="271"/>
      <c r="H195" s="271"/>
      <c r="I195" s="271"/>
    </row>
    <row r="196" spans="1:9" ht="15" customHeight="1" x14ac:dyDescent="0.25">
      <c r="A196" s="285"/>
      <c r="B196" s="285"/>
      <c r="C196" s="76" t="s">
        <v>17</v>
      </c>
      <c r="D196" s="74">
        <v>77.599999999999994</v>
      </c>
      <c r="E196" s="271"/>
      <c r="F196" s="271"/>
      <c r="G196" s="271"/>
      <c r="H196" s="271"/>
      <c r="I196" s="271"/>
    </row>
    <row r="197" spans="1:9" ht="15" customHeight="1" x14ac:dyDescent="0.25">
      <c r="A197" s="373"/>
      <c r="B197" s="373"/>
      <c r="C197" s="373"/>
      <c r="D197" s="373"/>
      <c r="E197" s="373"/>
      <c r="F197" s="373"/>
      <c r="G197" s="373"/>
      <c r="H197" s="373"/>
      <c r="I197" s="373"/>
    </row>
    <row r="198" spans="1:9" s="129" customFormat="1" ht="45" x14ac:dyDescent="0.2">
      <c r="A198" s="47" t="s">
        <v>0</v>
      </c>
      <c r="B198" s="48" t="s">
        <v>1</v>
      </c>
      <c r="C198" s="48" t="s">
        <v>21</v>
      </c>
      <c r="D198" s="4" t="s">
        <v>2</v>
      </c>
      <c r="E198" s="4" t="s">
        <v>23</v>
      </c>
      <c r="F198" s="4" t="s">
        <v>24</v>
      </c>
      <c r="G198" s="63" t="s">
        <v>22</v>
      </c>
      <c r="H198" s="63" t="s">
        <v>46</v>
      </c>
      <c r="I198" s="103" t="s">
        <v>968</v>
      </c>
    </row>
    <row r="199" spans="1:9" ht="45" x14ac:dyDescent="0.25">
      <c r="A199" s="283" t="s">
        <v>902</v>
      </c>
      <c r="B199" s="283">
        <v>5</v>
      </c>
      <c r="C199" s="76" t="s">
        <v>903</v>
      </c>
      <c r="D199" s="50" t="s">
        <v>7</v>
      </c>
      <c r="E199" s="50">
        <f>14*12</f>
        <v>168</v>
      </c>
      <c r="F199" s="50">
        <v>30</v>
      </c>
      <c r="G199" s="62">
        <v>37.14</v>
      </c>
      <c r="H199" s="73" t="s">
        <v>904</v>
      </c>
      <c r="I199" s="177" t="s">
        <v>905</v>
      </c>
    </row>
    <row r="200" spans="1:9" s="127" customFormat="1" ht="15" x14ac:dyDescent="0.25">
      <c r="A200" s="284"/>
      <c r="B200" s="284"/>
      <c r="C200" s="384" t="s">
        <v>923</v>
      </c>
      <c r="D200" s="385"/>
      <c r="E200" s="385"/>
      <c r="F200" s="385"/>
      <c r="G200" s="385"/>
      <c r="H200" s="385"/>
      <c r="I200" s="386"/>
    </row>
    <row r="201" spans="1:9" s="127" customFormat="1" ht="15" customHeight="1" x14ac:dyDescent="0.25">
      <c r="A201" s="284"/>
      <c r="B201" s="284"/>
      <c r="C201" s="387"/>
      <c r="D201" s="388"/>
      <c r="E201" s="388"/>
      <c r="F201" s="388"/>
      <c r="G201" s="388"/>
      <c r="H201" s="388"/>
      <c r="I201" s="389"/>
    </row>
    <row r="202" spans="1:9" s="127" customFormat="1" ht="15" customHeight="1" x14ac:dyDescent="0.25">
      <c r="A202" s="284"/>
      <c r="B202" s="284"/>
      <c r="C202" s="390"/>
      <c r="D202" s="391"/>
      <c r="E202" s="391"/>
      <c r="F202" s="391"/>
      <c r="G202" s="391"/>
      <c r="H202" s="391"/>
      <c r="I202" s="392"/>
    </row>
    <row r="203" spans="1:9" ht="30" x14ac:dyDescent="0.25">
      <c r="A203" s="284"/>
      <c r="B203" s="284"/>
      <c r="C203" s="76" t="s">
        <v>906</v>
      </c>
      <c r="D203" s="50" t="s">
        <v>7</v>
      </c>
      <c r="E203" s="50">
        <f>4.5*12</f>
        <v>54</v>
      </c>
      <c r="F203" s="50"/>
      <c r="G203" s="62" t="s">
        <v>925</v>
      </c>
      <c r="H203" s="73" t="s">
        <v>907</v>
      </c>
      <c r="I203" s="177" t="s">
        <v>908</v>
      </c>
    </row>
    <row r="204" spans="1:9" ht="45" x14ac:dyDescent="0.25">
      <c r="A204" s="284"/>
      <c r="B204" s="284"/>
      <c r="C204" s="76" t="s">
        <v>82</v>
      </c>
      <c r="D204" s="50" t="s">
        <v>7</v>
      </c>
      <c r="E204" s="50">
        <f>10*12</f>
        <v>120</v>
      </c>
      <c r="F204" s="50"/>
      <c r="G204" s="62">
        <v>23.12</v>
      </c>
      <c r="H204" s="73" t="s">
        <v>909</v>
      </c>
      <c r="I204" s="177" t="s">
        <v>910</v>
      </c>
    </row>
    <row r="205" spans="1:9" ht="30" x14ac:dyDescent="0.25">
      <c r="A205" s="284"/>
      <c r="B205" s="284"/>
      <c r="C205" s="76" t="s">
        <v>911</v>
      </c>
      <c r="D205" s="50" t="s">
        <v>7</v>
      </c>
      <c r="E205" s="50">
        <f>3*12</f>
        <v>36</v>
      </c>
      <c r="F205" s="50"/>
      <c r="G205" s="62">
        <v>20.11</v>
      </c>
      <c r="H205" s="73" t="s">
        <v>909</v>
      </c>
      <c r="I205" s="177" t="s">
        <v>908</v>
      </c>
    </row>
    <row r="206" spans="1:9" ht="30" x14ac:dyDescent="0.25">
      <c r="A206" s="284"/>
      <c r="B206" s="284"/>
      <c r="C206" s="76" t="s">
        <v>912</v>
      </c>
      <c r="D206" s="50" t="s">
        <v>913</v>
      </c>
      <c r="E206" s="50">
        <f>12</f>
        <v>12</v>
      </c>
      <c r="F206" s="50"/>
      <c r="G206" s="62">
        <v>23.53</v>
      </c>
      <c r="H206" s="73" t="s">
        <v>914</v>
      </c>
      <c r="I206" s="177" t="s">
        <v>908</v>
      </c>
    </row>
    <row r="207" spans="1:9" ht="30" x14ac:dyDescent="0.25">
      <c r="A207" s="284"/>
      <c r="B207" s="284"/>
      <c r="C207" s="76" t="s">
        <v>915</v>
      </c>
      <c r="D207" s="50" t="s">
        <v>7</v>
      </c>
      <c r="E207" s="50">
        <f>12</f>
        <v>12</v>
      </c>
      <c r="F207" s="50"/>
      <c r="G207" s="62">
        <v>19.52</v>
      </c>
      <c r="H207" s="62" t="s">
        <v>909</v>
      </c>
      <c r="I207" s="120" t="s">
        <v>908</v>
      </c>
    </row>
    <row r="208" spans="1:9" x14ac:dyDescent="0.25">
      <c r="A208" s="284"/>
      <c r="B208" s="284"/>
      <c r="C208" s="375"/>
      <c r="D208" s="376"/>
      <c r="E208" s="376"/>
      <c r="F208" s="376"/>
      <c r="G208" s="376"/>
      <c r="H208" s="376"/>
      <c r="I208" s="377"/>
    </row>
    <row r="209" spans="1:9" ht="15" x14ac:dyDescent="0.25">
      <c r="A209" s="284"/>
      <c r="B209" s="284"/>
      <c r="C209" s="241" t="s">
        <v>4</v>
      </c>
      <c r="D209" s="122">
        <v>50</v>
      </c>
      <c r="E209" s="197" t="s">
        <v>916</v>
      </c>
      <c r="F209" s="198"/>
      <c r="G209" s="198"/>
      <c r="H209" s="198"/>
      <c r="I209" s="199"/>
    </row>
    <row r="210" spans="1:9" s="127" customFormat="1" ht="15" x14ac:dyDescent="0.25">
      <c r="A210" s="284"/>
      <c r="B210" s="284"/>
      <c r="C210" s="242"/>
      <c r="D210" s="122">
        <v>75</v>
      </c>
      <c r="E210" s="197" t="s">
        <v>924</v>
      </c>
      <c r="F210" s="198"/>
      <c r="G210" s="198"/>
      <c r="H210" s="198"/>
      <c r="I210" s="199"/>
    </row>
    <row r="211" spans="1:9" x14ac:dyDescent="0.25">
      <c r="A211" s="284"/>
      <c r="B211" s="284"/>
      <c r="C211" s="76" t="s">
        <v>5</v>
      </c>
      <c r="D211" s="62" t="s">
        <v>6</v>
      </c>
      <c r="E211" s="378"/>
      <c r="F211" s="379"/>
      <c r="G211" s="379"/>
      <c r="H211" s="379"/>
      <c r="I211" s="380"/>
    </row>
    <row r="212" spans="1:9" ht="15.6" customHeight="1" x14ac:dyDescent="0.25">
      <c r="A212" s="284"/>
      <c r="B212" s="284"/>
      <c r="C212" s="264"/>
      <c r="D212" s="265"/>
      <c r="E212" s="265"/>
      <c r="F212" s="265"/>
      <c r="G212" s="265"/>
      <c r="H212" s="265"/>
      <c r="I212" s="266"/>
    </row>
    <row r="213" spans="1:9" ht="15" x14ac:dyDescent="0.25">
      <c r="A213" s="284"/>
      <c r="B213" s="284"/>
      <c r="C213" s="9" t="s">
        <v>8</v>
      </c>
      <c r="D213" s="238"/>
      <c r="E213" s="239"/>
      <c r="F213" s="239"/>
      <c r="G213" s="239"/>
      <c r="H213" s="239"/>
      <c r="I213" s="240"/>
    </row>
    <row r="214" spans="1:9" ht="15" customHeight="1" x14ac:dyDescent="0.25">
      <c r="A214" s="284"/>
      <c r="B214" s="284"/>
      <c r="C214" s="241" t="s">
        <v>9</v>
      </c>
      <c r="D214" s="222" t="s">
        <v>917</v>
      </c>
      <c r="E214" s="223"/>
      <c r="F214" s="223"/>
      <c r="G214" s="223"/>
      <c r="H214" s="224"/>
      <c r="I214" s="193" t="s">
        <v>163</v>
      </c>
    </row>
    <row r="215" spans="1:9" ht="15" customHeight="1" x14ac:dyDescent="0.25">
      <c r="A215" s="284"/>
      <c r="B215" s="284"/>
      <c r="C215" s="273"/>
      <c r="D215" s="222" t="s">
        <v>918</v>
      </c>
      <c r="E215" s="223"/>
      <c r="F215" s="223"/>
      <c r="G215" s="223"/>
      <c r="H215" s="224"/>
      <c r="I215" s="193"/>
    </row>
    <row r="216" spans="1:9" ht="15" customHeight="1" x14ac:dyDescent="0.25">
      <c r="A216" s="284"/>
      <c r="B216" s="284"/>
      <c r="C216" s="273"/>
      <c r="D216" s="222" t="s">
        <v>919</v>
      </c>
      <c r="E216" s="223"/>
      <c r="F216" s="223"/>
      <c r="G216" s="223"/>
      <c r="H216" s="224"/>
      <c r="I216" s="193"/>
    </row>
    <row r="217" spans="1:9" ht="15" customHeight="1" x14ac:dyDescent="0.25">
      <c r="A217" s="284"/>
      <c r="B217" s="284"/>
      <c r="C217" s="242"/>
      <c r="D217" s="222" t="s">
        <v>920</v>
      </c>
      <c r="E217" s="223"/>
      <c r="F217" s="223"/>
      <c r="G217" s="223"/>
      <c r="H217" s="224"/>
      <c r="I217" s="193"/>
    </row>
    <row r="218" spans="1:9" s="127" customFormat="1" ht="15" x14ac:dyDescent="0.25">
      <c r="A218" s="284"/>
      <c r="B218" s="284"/>
      <c r="C218" s="264"/>
      <c r="D218" s="265"/>
      <c r="E218" s="265"/>
      <c r="F218" s="265"/>
      <c r="G218" s="265"/>
      <c r="H218" s="265"/>
      <c r="I218" s="266"/>
    </row>
    <row r="219" spans="1:9" ht="15" customHeight="1" x14ac:dyDescent="0.25">
      <c r="A219" s="284"/>
      <c r="B219" s="284"/>
      <c r="C219" s="241" t="s">
        <v>10</v>
      </c>
      <c r="D219" s="222" t="s">
        <v>917</v>
      </c>
      <c r="E219" s="223"/>
      <c r="F219" s="223"/>
      <c r="G219" s="223"/>
      <c r="H219" s="224"/>
      <c r="I219" s="193" t="s">
        <v>19</v>
      </c>
    </row>
    <row r="220" spans="1:9" ht="15" customHeight="1" x14ac:dyDescent="0.25">
      <c r="A220" s="284"/>
      <c r="B220" s="284"/>
      <c r="C220" s="273"/>
      <c r="D220" s="222" t="s">
        <v>918</v>
      </c>
      <c r="E220" s="223"/>
      <c r="F220" s="223"/>
      <c r="G220" s="223"/>
      <c r="H220" s="224"/>
      <c r="I220" s="193"/>
    </row>
    <row r="221" spans="1:9" ht="15" customHeight="1" x14ac:dyDescent="0.25">
      <c r="A221" s="284"/>
      <c r="B221" s="284"/>
      <c r="C221" s="273"/>
      <c r="D221" s="222" t="s">
        <v>919</v>
      </c>
      <c r="E221" s="223"/>
      <c r="F221" s="223"/>
      <c r="G221" s="223"/>
      <c r="H221" s="224"/>
      <c r="I221" s="193"/>
    </row>
    <row r="222" spans="1:9" ht="15" customHeight="1" x14ac:dyDescent="0.25">
      <c r="A222" s="284"/>
      <c r="B222" s="284"/>
      <c r="C222" s="242"/>
      <c r="D222" s="222" t="s">
        <v>920</v>
      </c>
      <c r="E222" s="223"/>
      <c r="F222" s="223"/>
      <c r="G222" s="223"/>
      <c r="H222" s="224"/>
      <c r="I222" s="193"/>
    </row>
    <row r="223" spans="1:9" ht="15" x14ac:dyDescent="0.25">
      <c r="A223" s="284"/>
      <c r="B223" s="284"/>
      <c r="C223" s="264"/>
      <c r="D223" s="265"/>
      <c r="E223" s="265"/>
      <c r="F223" s="265"/>
      <c r="G223" s="265"/>
      <c r="H223" s="265"/>
      <c r="I223" s="266"/>
    </row>
    <row r="224" spans="1:9" ht="15" customHeight="1" x14ac:dyDescent="0.25">
      <c r="A224" s="284"/>
      <c r="B224" s="284"/>
      <c r="C224" s="241" t="s">
        <v>11</v>
      </c>
      <c r="D224" s="212" t="s">
        <v>921</v>
      </c>
      <c r="E224" s="213"/>
      <c r="F224" s="213"/>
      <c r="G224" s="213"/>
      <c r="H224" s="213"/>
      <c r="I224" s="214"/>
    </row>
    <row r="225" spans="1:9" ht="15" customHeight="1" x14ac:dyDescent="0.25">
      <c r="A225" s="284"/>
      <c r="B225" s="284"/>
      <c r="C225" s="273"/>
      <c r="D225" s="215"/>
      <c r="E225" s="216"/>
      <c r="F225" s="216"/>
      <c r="G225" s="216"/>
      <c r="H225" s="216"/>
      <c r="I225" s="217"/>
    </row>
    <row r="226" spans="1:9" ht="15" customHeight="1" x14ac:dyDescent="0.25">
      <c r="A226" s="284"/>
      <c r="B226" s="284"/>
      <c r="C226" s="273"/>
      <c r="D226" s="215"/>
      <c r="E226" s="216"/>
      <c r="F226" s="216"/>
      <c r="G226" s="216"/>
      <c r="H226" s="216"/>
      <c r="I226" s="217"/>
    </row>
    <row r="227" spans="1:9" ht="15" customHeight="1" x14ac:dyDescent="0.25">
      <c r="A227" s="284"/>
      <c r="B227" s="284"/>
      <c r="C227" s="242"/>
      <c r="D227" s="218"/>
      <c r="E227" s="219"/>
      <c r="F227" s="219"/>
      <c r="G227" s="219"/>
      <c r="H227" s="219"/>
      <c r="I227" s="220"/>
    </row>
    <row r="228" spans="1:9" ht="15" x14ac:dyDescent="0.25">
      <c r="A228" s="284"/>
      <c r="B228" s="284"/>
      <c r="C228" s="264"/>
      <c r="D228" s="265"/>
      <c r="E228" s="265"/>
      <c r="F228" s="265"/>
      <c r="G228" s="265"/>
      <c r="H228" s="265"/>
      <c r="I228" s="266"/>
    </row>
    <row r="229" spans="1:9" ht="15" x14ac:dyDescent="0.25">
      <c r="A229" s="284"/>
      <c r="B229" s="284"/>
      <c r="C229" s="48" t="s">
        <v>12</v>
      </c>
      <c r="D229" s="50" t="s">
        <v>94</v>
      </c>
      <c r="E229" s="238"/>
      <c r="F229" s="239"/>
      <c r="G229" s="239"/>
      <c r="H229" s="239"/>
      <c r="I229" s="240"/>
    </row>
    <row r="230" spans="1:9" ht="15" customHeight="1" x14ac:dyDescent="0.25">
      <c r="A230" s="284"/>
      <c r="B230" s="284"/>
      <c r="C230" s="81" t="s">
        <v>14</v>
      </c>
      <c r="D230" s="80">
        <v>9.5000000000000001E-2</v>
      </c>
      <c r="E230" s="276" t="s">
        <v>15</v>
      </c>
      <c r="F230" s="277"/>
      <c r="G230" s="277"/>
      <c r="H230" s="277"/>
      <c r="I230" s="278"/>
    </row>
    <row r="231" spans="1:9" ht="15" x14ac:dyDescent="0.25">
      <c r="A231" s="284"/>
      <c r="B231" s="284"/>
      <c r="C231" s="81" t="s">
        <v>16</v>
      </c>
      <c r="D231" s="12">
        <v>9281</v>
      </c>
      <c r="E231" s="367" t="s">
        <v>922</v>
      </c>
      <c r="F231" s="368"/>
      <c r="G231" s="368"/>
      <c r="H231" s="368"/>
      <c r="I231" s="369"/>
    </row>
    <row r="232" spans="1:9" ht="15" customHeight="1" x14ac:dyDescent="0.25">
      <c r="A232" s="285"/>
      <c r="B232" s="285"/>
      <c r="C232" s="76" t="s">
        <v>17</v>
      </c>
      <c r="D232" s="74">
        <v>86.5</v>
      </c>
      <c r="E232" s="370"/>
      <c r="F232" s="371"/>
      <c r="G232" s="371"/>
      <c r="H232" s="371"/>
      <c r="I232" s="372"/>
    </row>
    <row r="233" spans="1:9" ht="15" customHeight="1" x14ac:dyDescent="0.25">
      <c r="B233" s="373"/>
      <c r="C233" s="373"/>
      <c r="D233" s="373"/>
      <c r="E233" s="373"/>
      <c r="F233" s="373"/>
      <c r="G233" s="373"/>
      <c r="H233" s="373"/>
      <c r="I233" s="373"/>
    </row>
    <row r="234" spans="1:9" s="129" customFormat="1" ht="45" x14ac:dyDescent="0.2">
      <c r="A234" s="47" t="s">
        <v>0</v>
      </c>
      <c r="B234" s="48" t="s">
        <v>1</v>
      </c>
      <c r="C234" s="48" t="s">
        <v>21</v>
      </c>
      <c r="D234" s="4" t="s">
        <v>2</v>
      </c>
      <c r="E234" s="4" t="s">
        <v>23</v>
      </c>
      <c r="F234" s="4" t="s">
        <v>24</v>
      </c>
      <c r="G234" s="63" t="s">
        <v>22</v>
      </c>
      <c r="H234" s="63" t="s">
        <v>46</v>
      </c>
      <c r="I234" s="103" t="s">
        <v>967</v>
      </c>
    </row>
    <row r="235" spans="1:9" ht="15" x14ac:dyDescent="0.25">
      <c r="A235" s="283" t="s">
        <v>926</v>
      </c>
      <c r="B235" s="283">
        <v>5</v>
      </c>
      <c r="C235" s="76" t="s">
        <v>48</v>
      </c>
      <c r="D235" s="50" t="s">
        <v>7</v>
      </c>
      <c r="E235" s="50">
        <f>40*12</f>
        <v>480</v>
      </c>
      <c r="F235" s="50"/>
      <c r="G235" s="62">
        <f>85000/2088</f>
        <v>40.708812260536398</v>
      </c>
      <c r="H235" s="73" t="s">
        <v>927</v>
      </c>
      <c r="I235" s="244" t="s">
        <v>929</v>
      </c>
    </row>
    <row r="236" spans="1:9" ht="15" x14ac:dyDescent="0.25">
      <c r="A236" s="284"/>
      <c r="B236" s="284"/>
      <c r="C236" s="76" t="s">
        <v>103</v>
      </c>
      <c r="D236" s="50" t="s">
        <v>7</v>
      </c>
      <c r="E236" s="50">
        <v>8</v>
      </c>
      <c r="F236" s="50"/>
      <c r="G236" s="62">
        <v>28</v>
      </c>
      <c r="H236" s="73" t="s">
        <v>928</v>
      </c>
      <c r="I236" s="244"/>
    </row>
    <row r="237" spans="1:9" ht="15" x14ac:dyDescent="0.25">
      <c r="A237" s="284"/>
      <c r="B237" s="284"/>
      <c r="C237" s="76" t="s">
        <v>930</v>
      </c>
      <c r="D237" s="50" t="s">
        <v>7</v>
      </c>
      <c r="E237" s="50">
        <f>6*12</f>
        <v>72</v>
      </c>
      <c r="F237" s="50"/>
      <c r="G237" s="62">
        <v>26.97</v>
      </c>
      <c r="H237" s="73" t="s">
        <v>931</v>
      </c>
      <c r="I237" s="244"/>
    </row>
    <row r="238" spans="1:9" ht="15" x14ac:dyDescent="0.25">
      <c r="A238" s="284"/>
      <c r="B238" s="284"/>
      <c r="C238" s="76" t="s">
        <v>932</v>
      </c>
      <c r="D238" s="50" t="s">
        <v>7</v>
      </c>
      <c r="E238" s="50">
        <f>2*12</f>
        <v>24</v>
      </c>
      <c r="F238" s="50"/>
      <c r="G238" s="62">
        <v>19.95</v>
      </c>
      <c r="H238" s="73" t="s">
        <v>933</v>
      </c>
      <c r="I238" s="244"/>
    </row>
    <row r="239" spans="1:9" ht="15" x14ac:dyDescent="0.25">
      <c r="A239" s="284"/>
      <c r="B239" s="284"/>
      <c r="C239" s="76" t="s">
        <v>52</v>
      </c>
      <c r="D239" s="50" t="s">
        <v>7</v>
      </c>
      <c r="E239" s="50">
        <f>16*12</f>
        <v>192</v>
      </c>
      <c r="F239" s="50"/>
      <c r="G239" s="62">
        <v>17.309999999999999</v>
      </c>
      <c r="H239" s="73" t="s">
        <v>934</v>
      </c>
      <c r="I239" s="244"/>
    </row>
    <row r="240" spans="1:9" x14ac:dyDescent="0.25">
      <c r="A240" s="284"/>
      <c r="B240" s="284"/>
      <c r="C240" s="375"/>
      <c r="D240" s="376"/>
      <c r="E240" s="376"/>
      <c r="F240" s="376"/>
      <c r="G240" s="376"/>
      <c r="H240" s="376"/>
      <c r="I240" s="377"/>
    </row>
    <row r="241" spans="1:9" ht="15.6" customHeight="1" x14ac:dyDescent="0.25">
      <c r="A241" s="284"/>
      <c r="B241" s="284"/>
      <c r="C241" s="76" t="s">
        <v>4</v>
      </c>
      <c r="D241" s="62">
        <v>75</v>
      </c>
      <c r="E241" s="51" t="s">
        <v>18</v>
      </c>
      <c r="F241" s="186"/>
      <c r="G241" s="187"/>
      <c r="H241" s="187"/>
      <c r="I241" s="188"/>
    </row>
    <row r="242" spans="1:9" x14ac:dyDescent="0.25">
      <c r="A242" s="284"/>
      <c r="B242" s="284"/>
      <c r="C242" s="76" t="s">
        <v>5</v>
      </c>
      <c r="D242" s="62" t="s">
        <v>6</v>
      </c>
      <c r="E242" s="378"/>
      <c r="F242" s="379"/>
      <c r="G242" s="379"/>
      <c r="H242" s="379"/>
      <c r="I242" s="380"/>
    </row>
    <row r="243" spans="1:9" x14ac:dyDescent="0.25">
      <c r="A243" s="284"/>
      <c r="B243" s="284"/>
      <c r="C243" s="375"/>
      <c r="D243" s="376"/>
      <c r="E243" s="376"/>
      <c r="F243" s="376"/>
      <c r="G243" s="376"/>
      <c r="H243" s="376"/>
      <c r="I243" s="377"/>
    </row>
    <row r="244" spans="1:9" ht="15" x14ac:dyDescent="0.25">
      <c r="A244" s="284"/>
      <c r="B244" s="284"/>
      <c r="C244" s="9" t="s">
        <v>8</v>
      </c>
      <c r="D244" s="238"/>
      <c r="E244" s="239"/>
      <c r="F244" s="239"/>
      <c r="G244" s="239"/>
      <c r="H244" s="239"/>
      <c r="I244" s="240"/>
    </row>
    <row r="245" spans="1:9" ht="15" customHeight="1" x14ac:dyDescent="0.25">
      <c r="A245" s="284"/>
      <c r="B245" s="284"/>
      <c r="C245" s="76" t="s">
        <v>9</v>
      </c>
      <c r="D245" s="222" t="s">
        <v>66</v>
      </c>
      <c r="E245" s="223"/>
      <c r="F245" s="223"/>
      <c r="G245" s="223"/>
      <c r="H245" s="224"/>
      <c r="I245" s="98" t="s">
        <v>163</v>
      </c>
    </row>
    <row r="246" spans="1:9" s="127" customFormat="1" ht="15" customHeight="1" x14ac:dyDescent="0.25">
      <c r="A246" s="284"/>
      <c r="B246" s="284"/>
      <c r="C246" s="264"/>
      <c r="D246" s="265"/>
      <c r="E246" s="265"/>
      <c r="F246" s="265"/>
      <c r="G246" s="265"/>
      <c r="H246" s="265"/>
      <c r="I246" s="266"/>
    </row>
    <row r="247" spans="1:9" ht="15" customHeight="1" x14ac:dyDescent="0.25">
      <c r="A247" s="284"/>
      <c r="B247" s="284"/>
      <c r="C247" s="241" t="s">
        <v>10</v>
      </c>
      <c r="D247" s="222" t="s">
        <v>935</v>
      </c>
      <c r="E247" s="223"/>
      <c r="F247" s="223"/>
      <c r="G247" s="223"/>
      <c r="H247" s="224"/>
      <c r="I247" s="193" t="s">
        <v>19</v>
      </c>
    </row>
    <row r="248" spans="1:9" ht="15" customHeight="1" x14ac:dyDescent="0.25">
      <c r="A248" s="284"/>
      <c r="B248" s="284"/>
      <c r="C248" s="273"/>
      <c r="D248" s="222" t="s">
        <v>936</v>
      </c>
      <c r="E248" s="223"/>
      <c r="F248" s="223"/>
      <c r="G248" s="223"/>
      <c r="H248" s="224"/>
      <c r="I248" s="193"/>
    </row>
    <row r="249" spans="1:9" ht="15" customHeight="1" x14ac:dyDescent="0.25">
      <c r="A249" s="284"/>
      <c r="B249" s="284"/>
      <c r="C249" s="273"/>
      <c r="D249" s="222" t="s">
        <v>937</v>
      </c>
      <c r="E249" s="223"/>
      <c r="F249" s="223"/>
      <c r="G249" s="223"/>
      <c r="H249" s="224"/>
      <c r="I249" s="193"/>
    </row>
    <row r="250" spans="1:9" ht="15" customHeight="1" x14ac:dyDescent="0.25">
      <c r="A250" s="284"/>
      <c r="B250" s="284"/>
      <c r="C250" s="273"/>
      <c r="D250" s="222" t="s">
        <v>938</v>
      </c>
      <c r="E250" s="223"/>
      <c r="F250" s="223"/>
      <c r="G250" s="223"/>
      <c r="H250" s="224"/>
      <c r="I250" s="193"/>
    </row>
    <row r="251" spans="1:9" ht="15" customHeight="1" x14ac:dyDescent="0.25">
      <c r="A251" s="284"/>
      <c r="B251" s="284"/>
      <c r="C251" s="242"/>
      <c r="D251" s="222" t="s">
        <v>939</v>
      </c>
      <c r="E251" s="223"/>
      <c r="F251" s="223"/>
      <c r="G251" s="223"/>
      <c r="H251" s="224"/>
      <c r="I251" s="193"/>
    </row>
    <row r="252" spans="1:9" ht="15" x14ac:dyDescent="0.25">
      <c r="A252" s="284"/>
      <c r="B252" s="284"/>
      <c r="C252" s="264"/>
      <c r="D252" s="265"/>
      <c r="E252" s="265"/>
      <c r="F252" s="265"/>
      <c r="G252" s="265"/>
      <c r="H252" s="265"/>
      <c r="I252" s="266"/>
    </row>
    <row r="253" spans="1:9" ht="15" customHeight="1" x14ac:dyDescent="0.25">
      <c r="A253" s="284"/>
      <c r="B253" s="284"/>
      <c r="C253" s="241" t="s">
        <v>940</v>
      </c>
      <c r="D253" s="221" t="s">
        <v>941</v>
      </c>
      <c r="E253" s="221"/>
      <c r="F253" s="221"/>
      <c r="G253" s="221"/>
      <c r="H253" s="221"/>
      <c r="I253" s="221"/>
    </row>
    <row r="254" spans="1:9" ht="15" customHeight="1" x14ac:dyDescent="0.25">
      <c r="A254" s="284"/>
      <c r="B254" s="284"/>
      <c r="C254" s="273"/>
      <c r="D254" s="221"/>
      <c r="E254" s="221"/>
      <c r="F254" s="221"/>
      <c r="G254" s="221"/>
      <c r="H254" s="221"/>
      <c r="I254" s="221"/>
    </row>
    <row r="255" spans="1:9" ht="15" customHeight="1" x14ac:dyDescent="0.25">
      <c r="A255" s="284"/>
      <c r="B255" s="284"/>
      <c r="C255" s="273"/>
      <c r="D255" s="221"/>
      <c r="E255" s="221"/>
      <c r="F255" s="221"/>
      <c r="G255" s="221"/>
      <c r="H255" s="221"/>
      <c r="I255" s="221"/>
    </row>
    <row r="256" spans="1:9" ht="15" customHeight="1" x14ac:dyDescent="0.25">
      <c r="A256" s="284"/>
      <c r="B256" s="284"/>
      <c r="C256" s="273"/>
      <c r="D256" s="221"/>
      <c r="E256" s="221"/>
      <c r="F256" s="221"/>
      <c r="G256" s="221"/>
      <c r="H256" s="221"/>
      <c r="I256" s="221"/>
    </row>
    <row r="257" spans="1:9" ht="15" customHeight="1" x14ac:dyDescent="0.25">
      <c r="A257" s="284"/>
      <c r="B257" s="284"/>
      <c r="C257" s="242"/>
      <c r="D257" s="221"/>
      <c r="E257" s="221"/>
      <c r="F257" s="221"/>
      <c r="G257" s="221"/>
      <c r="H257" s="221"/>
      <c r="I257" s="221"/>
    </row>
    <row r="258" spans="1:9" ht="15" x14ac:dyDescent="0.25">
      <c r="A258" s="284"/>
      <c r="B258" s="284"/>
      <c r="C258" s="264"/>
      <c r="D258" s="265"/>
      <c r="E258" s="265"/>
      <c r="F258" s="265"/>
      <c r="G258" s="265"/>
      <c r="H258" s="265"/>
      <c r="I258" s="266"/>
    </row>
    <row r="259" spans="1:9" ht="15" x14ac:dyDescent="0.25">
      <c r="A259" s="284"/>
      <c r="B259" s="284"/>
      <c r="C259" s="48" t="s">
        <v>12</v>
      </c>
      <c r="D259" s="50" t="s">
        <v>13</v>
      </c>
      <c r="E259" s="238"/>
      <c r="F259" s="239"/>
      <c r="G259" s="239"/>
      <c r="H259" s="239"/>
      <c r="I259" s="240"/>
    </row>
    <row r="260" spans="1:9" ht="15" customHeight="1" x14ac:dyDescent="0.25">
      <c r="A260" s="284"/>
      <c r="B260" s="284"/>
      <c r="C260" s="81" t="s">
        <v>14</v>
      </c>
      <c r="D260" s="80">
        <v>0.16</v>
      </c>
      <c r="E260" s="276" t="s">
        <v>15</v>
      </c>
      <c r="F260" s="277"/>
      <c r="G260" s="277"/>
      <c r="H260" s="277"/>
      <c r="I260" s="278"/>
    </row>
    <row r="261" spans="1:9" ht="15" x14ac:dyDescent="0.25">
      <c r="A261" s="284"/>
      <c r="B261" s="284"/>
      <c r="C261" s="81" t="s">
        <v>16</v>
      </c>
      <c r="D261" s="12">
        <v>15515</v>
      </c>
      <c r="E261" s="367" t="s">
        <v>942</v>
      </c>
      <c r="F261" s="368"/>
      <c r="G261" s="368"/>
      <c r="H261" s="368"/>
      <c r="I261" s="369"/>
    </row>
    <row r="262" spans="1:9" ht="30" x14ac:dyDescent="0.25">
      <c r="A262" s="285"/>
      <c r="B262" s="285"/>
      <c r="C262" s="76" t="s">
        <v>17</v>
      </c>
      <c r="D262" s="74">
        <v>86.6</v>
      </c>
      <c r="E262" s="370"/>
      <c r="F262" s="371"/>
      <c r="G262" s="371"/>
      <c r="H262" s="371"/>
      <c r="I262" s="372"/>
    </row>
    <row r="263" spans="1:9" ht="15" customHeight="1" x14ac:dyDescent="0.25">
      <c r="A263" s="373"/>
      <c r="B263" s="373"/>
      <c r="C263" s="373"/>
      <c r="D263" s="373"/>
      <c r="E263" s="373"/>
      <c r="F263" s="373"/>
      <c r="G263" s="373"/>
      <c r="H263" s="373"/>
      <c r="I263" s="373"/>
    </row>
    <row r="264" spans="1:9" s="129" customFormat="1" ht="45" x14ac:dyDescent="0.2">
      <c r="A264" s="47" t="s">
        <v>0</v>
      </c>
      <c r="B264" s="48" t="s">
        <v>1</v>
      </c>
      <c r="C264" s="48" t="s">
        <v>21</v>
      </c>
      <c r="D264" s="4" t="s">
        <v>2</v>
      </c>
      <c r="E264" s="4" t="s">
        <v>23</v>
      </c>
      <c r="F264" s="4" t="s">
        <v>24</v>
      </c>
      <c r="G264" s="63" t="s">
        <v>22</v>
      </c>
      <c r="H264" s="63" t="s">
        <v>46</v>
      </c>
      <c r="I264" s="103" t="s">
        <v>967</v>
      </c>
    </row>
    <row r="265" spans="1:9" ht="15" customHeight="1" x14ac:dyDescent="0.25">
      <c r="A265" s="283" t="s">
        <v>943</v>
      </c>
      <c r="B265" s="283">
        <v>5</v>
      </c>
      <c r="C265" s="76" t="s">
        <v>944</v>
      </c>
      <c r="D265" s="50" t="s">
        <v>7</v>
      </c>
      <c r="E265" s="50">
        <f>15*12</f>
        <v>180</v>
      </c>
      <c r="F265" s="50" t="s">
        <v>73</v>
      </c>
      <c r="G265" s="62">
        <f>85284/2088</f>
        <v>40.844827586206897</v>
      </c>
      <c r="H265" s="73" t="s">
        <v>945</v>
      </c>
      <c r="I265" s="259" t="s">
        <v>948</v>
      </c>
    </row>
    <row r="266" spans="1:9" ht="15" x14ac:dyDescent="0.25">
      <c r="A266" s="284"/>
      <c r="B266" s="284"/>
      <c r="C266" s="76" t="s">
        <v>946</v>
      </c>
      <c r="D266" s="50" t="s">
        <v>7</v>
      </c>
      <c r="E266" s="50">
        <f>20*12</f>
        <v>240</v>
      </c>
      <c r="F266" s="50" t="s">
        <v>255</v>
      </c>
      <c r="G266" s="62">
        <f>70092/2088</f>
        <v>33.568965517241381</v>
      </c>
      <c r="H266" s="73" t="s">
        <v>947</v>
      </c>
      <c r="I266" s="299"/>
    </row>
    <row r="267" spans="1:9" ht="15" x14ac:dyDescent="0.25">
      <c r="A267" s="284"/>
      <c r="B267" s="284"/>
      <c r="C267" s="76" t="s">
        <v>50</v>
      </c>
      <c r="D267" s="50" t="s">
        <v>53</v>
      </c>
      <c r="E267" s="50">
        <f>11*12</f>
        <v>132</v>
      </c>
      <c r="F267" s="50" t="s">
        <v>139</v>
      </c>
      <c r="G267" s="62">
        <f>17748/1044</f>
        <v>17</v>
      </c>
      <c r="H267" s="73" t="s">
        <v>949</v>
      </c>
      <c r="I267" s="299"/>
    </row>
    <row r="268" spans="1:9" ht="15" x14ac:dyDescent="0.25">
      <c r="A268" s="284"/>
      <c r="B268" s="284"/>
      <c r="C268" s="76" t="s">
        <v>50</v>
      </c>
      <c r="D268" s="50" t="s">
        <v>53</v>
      </c>
      <c r="E268" s="50">
        <f>2*12</f>
        <v>24</v>
      </c>
      <c r="F268" s="50" t="s">
        <v>42</v>
      </c>
      <c r="G268" s="62">
        <f>20765/1044</f>
        <v>19.889846743295021</v>
      </c>
      <c r="H268" s="73" t="s">
        <v>949</v>
      </c>
      <c r="I268" s="260"/>
    </row>
    <row r="269" spans="1:9" ht="30" customHeight="1" x14ac:dyDescent="0.25">
      <c r="A269" s="284"/>
      <c r="B269" s="284"/>
      <c r="C269" s="76" t="s">
        <v>950</v>
      </c>
      <c r="D269" s="50" t="s">
        <v>7</v>
      </c>
      <c r="E269" s="50">
        <f>19*12</f>
        <v>228</v>
      </c>
      <c r="F269" s="50" t="s">
        <v>170</v>
      </c>
      <c r="G269" s="62">
        <f>51355/2088</f>
        <v>24.595306513409962</v>
      </c>
      <c r="H269" s="73" t="s">
        <v>951</v>
      </c>
      <c r="I269" s="259" t="s">
        <v>952</v>
      </c>
    </row>
    <row r="270" spans="1:9" ht="15" x14ac:dyDescent="0.25">
      <c r="A270" s="284"/>
      <c r="B270" s="284"/>
      <c r="C270" s="76" t="s">
        <v>950</v>
      </c>
      <c r="D270" s="50" t="s">
        <v>7</v>
      </c>
      <c r="E270" s="50">
        <f>2*12</f>
        <v>24</v>
      </c>
      <c r="F270" s="50" t="s">
        <v>42</v>
      </c>
      <c r="G270" s="62">
        <f>45656/2088</f>
        <v>21.865900383141764</v>
      </c>
      <c r="H270" s="73" t="s">
        <v>951</v>
      </c>
      <c r="I270" s="299"/>
    </row>
    <row r="271" spans="1:9" ht="15" x14ac:dyDescent="0.25">
      <c r="A271" s="284"/>
      <c r="B271" s="284"/>
      <c r="C271" s="76" t="s">
        <v>950</v>
      </c>
      <c r="D271" s="50" t="s">
        <v>7</v>
      </c>
      <c r="E271" s="50">
        <f>1*12</f>
        <v>12</v>
      </c>
      <c r="F271" s="50" t="s">
        <v>41</v>
      </c>
      <c r="G271" s="62">
        <f>42203/2088</f>
        <v>20.212164750957854</v>
      </c>
      <c r="H271" s="73" t="s">
        <v>951</v>
      </c>
      <c r="I271" s="260"/>
    </row>
    <row r="272" spans="1:9" x14ac:dyDescent="0.25">
      <c r="A272" s="284"/>
      <c r="B272" s="284"/>
      <c r="C272" s="375"/>
      <c r="D272" s="376"/>
      <c r="E272" s="376"/>
      <c r="F272" s="376"/>
      <c r="G272" s="376"/>
      <c r="H272" s="376"/>
      <c r="I272" s="377"/>
    </row>
    <row r="273" spans="1:9" ht="15.6" customHeight="1" x14ac:dyDescent="0.25">
      <c r="A273" s="284"/>
      <c r="B273" s="284"/>
      <c r="C273" s="76" t="s">
        <v>4</v>
      </c>
      <c r="D273" s="62">
        <v>75</v>
      </c>
      <c r="E273" s="51" t="s">
        <v>18</v>
      </c>
      <c r="F273" s="186"/>
      <c r="G273" s="187"/>
      <c r="H273" s="187"/>
      <c r="I273" s="188"/>
    </row>
    <row r="274" spans="1:9" x14ac:dyDescent="0.25">
      <c r="A274" s="284"/>
      <c r="B274" s="284"/>
      <c r="C274" s="76" t="s">
        <v>5</v>
      </c>
      <c r="D274" s="62" t="s">
        <v>6</v>
      </c>
      <c r="E274" s="378"/>
      <c r="F274" s="379"/>
      <c r="G274" s="379"/>
      <c r="H274" s="379"/>
      <c r="I274" s="380"/>
    </row>
    <row r="275" spans="1:9" x14ac:dyDescent="0.25">
      <c r="A275" s="284"/>
      <c r="B275" s="284"/>
      <c r="C275" s="375"/>
      <c r="D275" s="376"/>
      <c r="E275" s="376"/>
      <c r="F275" s="376"/>
      <c r="G275" s="376"/>
      <c r="H275" s="376"/>
      <c r="I275" s="377"/>
    </row>
    <row r="276" spans="1:9" ht="15" x14ac:dyDescent="0.25">
      <c r="A276" s="284"/>
      <c r="B276" s="284"/>
      <c r="C276" s="9" t="s">
        <v>8</v>
      </c>
      <c r="D276" s="238"/>
      <c r="E276" s="239"/>
      <c r="F276" s="239"/>
      <c r="G276" s="239"/>
      <c r="H276" s="239"/>
      <c r="I276" s="240"/>
    </row>
    <row r="277" spans="1:9" ht="15" customHeight="1" x14ac:dyDescent="0.25">
      <c r="A277" s="284"/>
      <c r="B277" s="284"/>
      <c r="C277" s="76" t="s">
        <v>9</v>
      </c>
      <c r="D277" s="222" t="s">
        <v>27</v>
      </c>
      <c r="E277" s="223"/>
      <c r="F277" s="223"/>
      <c r="G277" s="223"/>
      <c r="H277" s="224"/>
      <c r="I277" s="98" t="s">
        <v>107</v>
      </c>
    </row>
    <row r="278" spans="1:9" s="127" customFormat="1" ht="15" x14ac:dyDescent="0.25">
      <c r="A278" s="284"/>
      <c r="B278" s="284"/>
      <c r="C278" s="264"/>
      <c r="D278" s="265"/>
      <c r="E278" s="265"/>
      <c r="F278" s="265"/>
      <c r="G278" s="265"/>
      <c r="H278" s="265"/>
      <c r="I278" s="266"/>
    </row>
    <row r="279" spans="1:9" ht="15" customHeight="1" x14ac:dyDescent="0.25">
      <c r="A279" s="284"/>
      <c r="B279" s="284"/>
      <c r="C279" s="241" t="s">
        <v>10</v>
      </c>
      <c r="D279" s="222" t="s">
        <v>400</v>
      </c>
      <c r="E279" s="223"/>
      <c r="F279" s="223"/>
      <c r="G279" s="223"/>
      <c r="H279" s="224"/>
      <c r="I279" s="193" t="s">
        <v>69</v>
      </c>
    </row>
    <row r="280" spans="1:9" ht="15" customHeight="1" x14ac:dyDescent="0.25">
      <c r="A280" s="284"/>
      <c r="B280" s="284"/>
      <c r="C280" s="273"/>
      <c r="D280" s="222" t="s">
        <v>402</v>
      </c>
      <c r="E280" s="223"/>
      <c r="F280" s="223"/>
      <c r="G280" s="223"/>
      <c r="H280" s="224"/>
      <c r="I280" s="193"/>
    </row>
    <row r="281" spans="1:9" ht="15" customHeight="1" x14ac:dyDescent="0.25">
      <c r="A281" s="284"/>
      <c r="B281" s="284"/>
      <c r="C281" s="273"/>
      <c r="D281" s="222" t="s">
        <v>403</v>
      </c>
      <c r="E281" s="223"/>
      <c r="F281" s="223"/>
      <c r="G281" s="223"/>
      <c r="H281" s="224"/>
      <c r="I281" s="193"/>
    </row>
    <row r="282" spans="1:9" ht="15" customHeight="1" x14ac:dyDescent="0.25">
      <c r="A282" s="284"/>
      <c r="B282" s="284"/>
      <c r="C282" s="273"/>
      <c r="D282" s="222" t="s">
        <v>404</v>
      </c>
      <c r="E282" s="223"/>
      <c r="F282" s="223"/>
      <c r="G282" s="223"/>
      <c r="H282" s="224"/>
      <c r="I282" s="193"/>
    </row>
    <row r="283" spans="1:9" ht="15" customHeight="1" x14ac:dyDescent="0.25">
      <c r="A283" s="284"/>
      <c r="B283" s="284"/>
      <c r="C283" s="242"/>
      <c r="D283" s="222" t="s">
        <v>953</v>
      </c>
      <c r="E283" s="223"/>
      <c r="F283" s="223"/>
      <c r="G283" s="223"/>
      <c r="H283" s="224"/>
      <c r="I283" s="193"/>
    </row>
    <row r="284" spans="1:9" ht="15" x14ac:dyDescent="0.25">
      <c r="A284" s="284"/>
      <c r="B284" s="284"/>
      <c r="C284" s="264"/>
      <c r="D284" s="265"/>
      <c r="E284" s="265"/>
      <c r="F284" s="265"/>
      <c r="G284" s="265"/>
      <c r="H284" s="265"/>
      <c r="I284" s="266"/>
    </row>
    <row r="285" spans="1:9" ht="15" customHeight="1" x14ac:dyDescent="0.25">
      <c r="A285" s="284"/>
      <c r="B285" s="284"/>
      <c r="C285" s="241" t="s">
        <v>11</v>
      </c>
      <c r="D285" s="221" t="s">
        <v>954</v>
      </c>
      <c r="E285" s="221"/>
      <c r="F285" s="221"/>
      <c r="G285" s="221"/>
      <c r="H285" s="221"/>
      <c r="I285" s="221"/>
    </row>
    <row r="286" spans="1:9" ht="15" customHeight="1" x14ac:dyDescent="0.25">
      <c r="A286" s="284"/>
      <c r="B286" s="284"/>
      <c r="C286" s="273"/>
      <c r="D286" s="221"/>
      <c r="E286" s="221"/>
      <c r="F286" s="221"/>
      <c r="G286" s="221"/>
      <c r="H286" s="221"/>
      <c r="I286" s="221"/>
    </row>
    <row r="287" spans="1:9" ht="15" customHeight="1" x14ac:dyDescent="0.25">
      <c r="A287" s="284"/>
      <c r="B287" s="284"/>
      <c r="C287" s="273"/>
      <c r="D287" s="221"/>
      <c r="E287" s="221"/>
      <c r="F287" s="221"/>
      <c r="G287" s="221"/>
      <c r="H287" s="221"/>
      <c r="I287" s="221"/>
    </row>
    <row r="288" spans="1:9" ht="15" customHeight="1" x14ac:dyDescent="0.25">
      <c r="A288" s="284"/>
      <c r="B288" s="284"/>
      <c r="C288" s="273"/>
      <c r="D288" s="221"/>
      <c r="E288" s="221"/>
      <c r="F288" s="221"/>
      <c r="G288" s="221"/>
      <c r="H288" s="221"/>
      <c r="I288" s="221"/>
    </row>
    <row r="289" spans="1:9" ht="15" customHeight="1" x14ac:dyDescent="0.25">
      <c r="A289" s="284"/>
      <c r="B289" s="284"/>
      <c r="C289" s="242"/>
      <c r="D289" s="221"/>
      <c r="E289" s="221"/>
      <c r="F289" s="221"/>
      <c r="G289" s="221"/>
      <c r="H289" s="221"/>
      <c r="I289" s="221"/>
    </row>
    <row r="290" spans="1:9" ht="15" x14ac:dyDescent="0.25">
      <c r="A290" s="284"/>
      <c r="B290" s="284"/>
      <c r="C290" s="264"/>
      <c r="D290" s="265"/>
      <c r="E290" s="265"/>
      <c r="F290" s="265"/>
      <c r="G290" s="265"/>
      <c r="H290" s="265"/>
      <c r="I290" s="266"/>
    </row>
    <row r="291" spans="1:9" ht="15" x14ac:dyDescent="0.25">
      <c r="A291" s="284"/>
      <c r="B291" s="284"/>
      <c r="C291" s="48" t="s">
        <v>12</v>
      </c>
      <c r="D291" s="50" t="s">
        <v>13</v>
      </c>
      <c r="E291" s="238"/>
      <c r="F291" s="239"/>
      <c r="G291" s="239"/>
      <c r="H291" s="239"/>
      <c r="I291" s="240"/>
    </row>
    <row r="292" spans="1:9" ht="15" customHeight="1" x14ac:dyDescent="0.25">
      <c r="A292" s="284"/>
      <c r="B292" s="284"/>
      <c r="C292" s="81" t="s">
        <v>14</v>
      </c>
      <c r="D292" s="80">
        <v>0.16</v>
      </c>
      <c r="E292" s="276" t="s">
        <v>15</v>
      </c>
      <c r="F292" s="277"/>
      <c r="G292" s="277"/>
      <c r="H292" s="277"/>
      <c r="I292" s="278"/>
    </row>
    <row r="293" spans="1:9" ht="15" customHeight="1" x14ac:dyDescent="0.25">
      <c r="A293" s="284"/>
      <c r="B293" s="284"/>
      <c r="C293" s="81" t="s">
        <v>16</v>
      </c>
      <c r="D293" s="12">
        <v>9553</v>
      </c>
      <c r="E293" s="367" t="s">
        <v>955</v>
      </c>
      <c r="F293" s="368"/>
      <c r="G293" s="368"/>
      <c r="H293" s="368"/>
      <c r="I293" s="369"/>
    </row>
    <row r="294" spans="1:9" ht="15" customHeight="1" x14ac:dyDescent="0.25">
      <c r="A294" s="285"/>
      <c r="B294" s="285"/>
      <c r="C294" s="76" t="s">
        <v>17</v>
      </c>
      <c r="D294" s="74">
        <v>78.400000000000006</v>
      </c>
      <c r="E294" s="370"/>
      <c r="F294" s="371"/>
      <c r="G294" s="371"/>
      <c r="H294" s="371"/>
      <c r="I294" s="372"/>
    </row>
    <row r="295" spans="1:9" ht="15" customHeight="1" x14ac:dyDescent="0.25">
      <c r="A295" s="373"/>
      <c r="B295" s="373"/>
      <c r="C295" s="373"/>
      <c r="D295" s="373"/>
      <c r="E295" s="373"/>
      <c r="F295" s="373"/>
      <c r="G295" s="373"/>
      <c r="H295" s="373"/>
      <c r="I295" s="373"/>
    </row>
    <row r="296" spans="1:9" s="129" customFormat="1" ht="45" x14ac:dyDescent="0.2">
      <c r="A296" s="47" t="s">
        <v>0</v>
      </c>
      <c r="B296" s="48" t="s">
        <v>1</v>
      </c>
      <c r="C296" s="48" t="s">
        <v>21</v>
      </c>
      <c r="D296" s="4" t="s">
        <v>2</v>
      </c>
      <c r="E296" s="4" t="s">
        <v>23</v>
      </c>
      <c r="F296" s="4" t="s">
        <v>24</v>
      </c>
      <c r="G296" s="63" t="s">
        <v>22</v>
      </c>
      <c r="H296" s="63" t="s">
        <v>46</v>
      </c>
      <c r="I296" s="103" t="s">
        <v>967</v>
      </c>
    </row>
    <row r="297" spans="1:9" ht="30" customHeight="1" x14ac:dyDescent="0.25">
      <c r="A297" s="283" t="s">
        <v>956</v>
      </c>
      <c r="B297" s="283">
        <v>5</v>
      </c>
      <c r="C297" s="76" t="s">
        <v>26</v>
      </c>
      <c r="D297" s="50" t="s">
        <v>7</v>
      </c>
      <c r="E297" s="50">
        <f>15*12</f>
        <v>180</v>
      </c>
      <c r="F297" s="50"/>
      <c r="G297" s="62">
        <v>31.16</v>
      </c>
      <c r="H297" s="73" t="s">
        <v>957</v>
      </c>
      <c r="I297" s="244" t="s">
        <v>969</v>
      </c>
    </row>
    <row r="298" spans="1:9" ht="15" customHeight="1" x14ac:dyDescent="0.25">
      <c r="A298" s="284"/>
      <c r="B298" s="284"/>
      <c r="C298" s="76" t="s">
        <v>958</v>
      </c>
      <c r="D298" s="50" t="s">
        <v>7</v>
      </c>
      <c r="E298" s="50">
        <f>4*12</f>
        <v>48</v>
      </c>
      <c r="F298" s="50"/>
      <c r="G298" s="62">
        <v>23.16</v>
      </c>
      <c r="H298" s="73" t="s">
        <v>957</v>
      </c>
      <c r="I298" s="244"/>
    </row>
    <row r="299" spans="1:9" ht="15" x14ac:dyDescent="0.25">
      <c r="A299" s="284"/>
      <c r="B299" s="284"/>
      <c r="C299" s="76" t="s">
        <v>631</v>
      </c>
      <c r="D299" s="50" t="s">
        <v>7</v>
      </c>
      <c r="E299" s="50">
        <f>3*12</f>
        <v>36</v>
      </c>
      <c r="F299" s="50"/>
      <c r="G299" s="62">
        <v>17.559999999999999</v>
      </c>
      <c r="H299" s="73" t="s">
        <v>959</v>
      </c>
      <c r="I299" s="244"/>
    </row>
    <row r="300" spans="1:9" ht="30" x14ac:dyDescent="0.25">
      <c r="A300" s="284"/>
      <c r="B300" s="284"/>
      <c r="C300" s="76" t="s">
        <v>960</v>
      </c>
      <c r="D300" s="50" t="s">
        <v>7</v>
      </c>
      <c r="E300" s="50">
        <f>12</f>
        <v>12</v>
      </c>
      <c r="F300" s="50"/>
      <c r="G300" s="62">
        <v>20.329999999999998</v>
      </c>
      <c r="H300" s="73" t="s">
        <v>961</v>
      </c>
      <c r="I300" s="244"/>
    </row>
    <row r="301" spans="1:9" ht="15" x14ac:dyDescent="0.25">
      <c r="A301" s="284"/>
      <c r="B301" s="284"/>
      <c r="C301" s="264"/>
      <c r="D301" s="265"/>
      <c r="E301" s="265"/>
      <c r="F301" s="265"/>
      <c r="G301" s="265"/>
      <c r="H301" s="265"/>
      <c r="I301" s="266"/>
    </row>
    <row r="302" spans="1:9" ht="15" x14ac:dyDescent="0.25">
      <c r="A302" s="284"/>
      <c r="B302" s="284"/>
      <c r="C302" s="241" t="s">
        <v>4</v>
      </c>
      <c r="D302" s="62">
        <v>70</v>
      </c>
      <c r="E302" s="51" t="s">
        <v>979</v>
      </c>
      <c r="F302" s="186"/>
      <c r="G302" s="187"/>
      <c r="H302" s="187"/>
      <c r="I302" s="188"/>
    </row>
    <row r="303" spans="1:9" s="127" customFormat="1" ht="15" x14ac:dyDescent="0.25">
      <c r="A303" s="284"/>
      <c r="B303" s="284"/>
      <c r="C303" s="242"/>
      <c r="D303" s="62">
        <v>75</v>
      </c>
      <c r="E303" s="51" t="s">
        <v>978</v>
      </c>
      <c r="F303" s="186"/>
      <c r="G303" s="187"/>
      <c r="H303" s="187"/>
      <c r="I303" s="188"/>
    </row>
    <row r="304" spans="1:9" x14ac:dyDescent="0.25">
      <c r="A304" s="284"/>
      <c r="B304" s="284"/>
      <c r="C304" s="76" t="s">
        <v>5</v>
      </c>
      <c r="D304" s="62" t="s">
        <v>6</v>
      </c>
      <c r="E304" s="378"/>
      <c r="F304" s="379"/>
      <c r="G304" s="379"/>
      <c r="H304" s="379"/>
      <c r="I304" s="380"/>
    </row>
    <row r="305" spans="1:9" ht="15.6" customHeight="1" x14ac:dyDescent="0.25">
      <c r="A305" s="284"/>
      <c r="B305" s="284"/>
      <c r="C305" s="381"/>
      <c r="D305" s="382"/>
      <c r="E305" s="382"/>
      <c r="F305" s="382"/>
      <c r="G305" s="382"/>
      <c r="H305" s="382"/>
      <c r="I305" s="383"/>
    </row>
    <row r="306" spans="1:9" ht="15" x14ac:dyDescent="0.25">
      <c r="A306" s="284"/>
      <c r="B306" s="284"/>
      <c r="C306" s="9" t="s">
        <v>8</v>
      </c>
      <c r="D306" s="238"/>
      <c r="E306" s="239"/>
      <c r="F306" s="239"/>
      <c r="G306" s="239"/>
      <c r="H306" s="239"/>
      <c r="I306" s="240"/>
    </row>
    <row r="307" spans="1:9" ht="15" customHeight="1" x14ac:dyDescent="0.25">
      <c r="A307" s="284"/>
      <c r="B307" s="284"/>
      <c r="C307" s="76" t="s">
        <v>9</v>
      </c>
      <c r="D307" s="222" t="s">
        <v>66</v>
      </c>
      <c r="E307" s="223"/>
      <c r="F307" s="223"/>
      <c r="G307" s="223"/>
      <c r="H307" s="224"/>
      <c r="I307" s="98"/>
    </row>
    <row r="308" spans="1:9" s="127" customFormat="1" ht="15" x14ac:dyDescent="0.25">
      <c r="A308" s="284"/>
      <c r="B308" s="284"/>
      <c r="C308" s="264"/>
      <c r="D308" s="265"/>
      <c r="E308" s="265"/>
      <c r="F308" s="265"/>
      <c r="G308" s="265"/>
      <c r="H308" s="265"/>
      <c r="I308" s="266"/>
    </row>
    <row r="309" spans="1:9" ht="15" customHeight="1" x14ac:dyDescent="0.25">
      <c r="A309" s="284"/>
      <c r="B309" s="284"/>
      <c r="C309" s="241" t="s">
        <v>10</v>
      </c>
      <c r="D309" s="222" t="s">
        <v>86</v>
      </c>
      <c r="E309" s="223"/>
      <c r="F309" s="223"/>
      <c r="G309" s="223"/>
      <c r="H309" s="224"/>
      <c r="I309" s="193" t="s">
        <v>962</v>
      </c>
    </row>
    <row r="310" spans="1:9" ht="15" customHeight="1" x14ac:dyDescent="0.25">
      <c r="A310" s="284"/>
      <c r="B310" s="284"/>
      <c r="C310" s="273"/>
      <c r="D310" s="222" t="s">
        <v>963</v>
      </c>
      <c r="E310" s="223"/>
      <c r="F310" s="223"/>
      <c r="G310" s="223"/>
      <c r="H310" s="224"/>
      <c r="I310" s="193"/>
    </row>
    <row r="311" spans="1:9" ht="15" customHeight="1" x14ac:dyDescent="0.25">
      <c r="A311" s="284"/>
      <c r="B311" s="284"/>
      <c r="C311" s="242"/>
      <c r="D311" s="222" t="s">
        <v>964</v>
      </c>
      <c r="E311" s="223"/>
      <c r="F311" s="223"/>
      <c r="G311" s="223"/>
      <c r="H311" s="224"/>
      <c r="I311" s="193"/>
    </row>
    <row r="312" spans="1:9" ht="15" x14ac:dyDescent="0.25">
      <c r="A312" s="284"/>
      <c r="B312" s="284"/>
      <c r="C312" s="264"/>
      <c r="D312" s="265"/>
      <c r="E312" s="265"/>
      <c r="F312" s="265"/>
      <c r="G312" s="265"/>
      <c r="H312" s="265"/>
      <c r="I312" s="266"/>
    </row>
    <row r="313" spans="1:9" ht="30" customHeight="1" x14ac:dyDescent="0.25">
      <c r="A313" s="284"/>
      <c r="B313" s="284"/>
      <c r="C313" s="241" t="s">
        <v>970</v>
      </c>
      <c r="D313" s="229" t="s">
        <v>965</v>
      </c>
      <c r="E313" s="229"/>
      <c r="F313" s="229"/>
      <c r="G313" s="229"/>
      <c r="H313" s="229"/>
      <c r="I313" s="229"/>
    </row>
    <row r="314" spans="1:9" ht="15" customHeight="1" x14ac:dyDescent="0.25">
      <c r="A314" s="284"/>
      <c r="B314" s="284"/>
      <c r="C314" s="273"/>
      <c r="D314" s="229"/>
      <c r="E314" s="229"/>
      <c r="F314" s="229"/>
      <c r="G314" s="229"/>
      <c r="H314" s="229"/>
      <c r="I314" s="229"/>
    </row>
    <row r="315" spans="1:9" ht="15" customHeight="1" x14ac:dyDescent="0.25">
      <c r="A315" s="284"/>
      <c r="B315" s="284"/>
      <c r="C315" s="273"/>
      <c r="D315" s="229"/>
      <c r="E315" s="229"/>
      <c r="F315" s="229"/>
      <c r="G315" s="229"/>
      <c r="H315" s="229"/>
      <c r="I315" s="229"/>
    </row>
    <row r="316" spans="1:9" ht="15" customHeight="1" x14ac:dyDescent="0.25">
      <c r="A316" s="284"/>
      <c r="B316" s="284"/>
      <c r="C316" s="273"/>
      <c r="D316" s="229"/>
      <c r="E316" s="229"/>
      <c r="F316" s="229"/>
      <c r="G316" s="229"/>
      <c r="H316" s="229"/>
      <c r="I316" s="229"/>
    </row>
    <row r="317" spans="1:9" ht="15" customHeight="1" x14ac:dyDescent="0.25">
      <c r="A317" s="284"/>
      <c r="B317" s="284"/>
      <c r="C317" s="273"/>
      <c r="D317" s="229"/>
      <c r="E317" s="229"/>
      <c r="F317" s="229"/>
      <c r="G317" s="229"/>
      <c r="H317" s="229"/>
      <c r="I317" s="229"/>
    </row>
    <row r="318" spans="1:9" s="127" customFormat="1" ht="15" customHeight="1" x14ac:dyDescent="0.25">
      <c r="A318" s="284"/>
      <c r="B318" s="284"/>
      <c r="C318" s="273"/>
      <c r="D318" s="229"/>
      <c r="E318" s="229"/>
      <c r="F318" s="229"/>
      <c r="G318" s="229"/>
      <c r="H318" s="229"/>
      <c r="I318" s="229"/>
    </row>
    <row r="319" spans="1:9" ht="15" customHeight="1" x14ac:dyDescent="0.25">
      <c r="A319" s="284"/>
      <c r="B319" s="284"/>
      <c r="C319" s="273"/>
      <c r="D319" s="229"/>
      <c r="E319" s="229"/>
      <c r="F319" s="229"/>
      <c r="G319" s="229"/>
      <c r="H319" s="229"/>
      <c r="I319" s="229"/>
    </row>
    <row r="320" spans="1:9" ht="15" customHeight="1" x14ac:dyDescent="0.25">
      <c r="A320" s="284"/>
      <c r="B320" s="284"/>
      <c r="C320" s="242"/>
      <c r="D320" s="229"/>
      <c r="E320" s="229"/>
      <c r="F320" s="229"/>
      <c r="G320" s="229"/>
      <c r="H320" s="229"/>
      <c r="I320" s="229"/>
    </row>
    <row r="321" spans="1:9" ht="15" x14ac:dyDescent="0.25">
      <c r="A321" s="284"/>
      <c r="B321" s="284"/>
      <c r="C321" s="264"/>
      <c r="D321" s="265"/>
      <c r="E321" s="265"/>
      <c r="F321" s="265"/>
      <c r="G321" s="265"/>
      <c r="H321" s="265"/>
      <c r="I321" s="266"/>
    </row>
    <row r="322" spans="1:9" ht="15" customHeight="1" x14ac:dyDescent="0.25">
      <c r="A322" s="284"/>
      <c r="B322" s="284"/>
      <c r="C322" s="241" t="s">
        <v>11</v>
      </c>
      <c r="D322" s="221" t="s">
        <v>971</v>
      </c>
      <c r="E322" s="221"/>
      <c r="F322" s="221"/>
      <c r="G322" s="221"/>
      <c r="H322" s="221"/>
      <c r="I322" s="221"/>
    </row>
    <row r="323" spans="1:9" ht="15" customHeight="1" x14ac:dyDescent="0.25">
      <c r="A323" s="284"/>
      <c r="B323" s="284"/>
      <c r="C323" s="273"/>
      <c r="D323" s="221"/>
      <c r="E323" s="221"/>
      <c r="F323" s="221"/>
      <c r="G323" s="221"/>
      <c r="H323" s="221"/>
      <c r="I323" s="221"/>
    </row>
    <row r="324" spans="1:9" s="127" customFormat="1" ht="15" customHeight="1" x14ac:dyDescent="0.25">
      <c r="A324" s="284"/>
      <c r="B324" s="284"/>
      <c r="C324" s="273"/>
      <c r="D324" s="221"/>
      <c r="E324" s="221"/>
      <c r="F324" s="221"/>
      <c r="G324" s="221"/>
      <c r="H324" s="221"/>
      <c r="I324" s="221"/>
    </row>
    <row r="325" spans="1:9" s="127" customFormat="1" ht="15" customHeight="1" x14ac:dyDescent="0.25">
      <c r="A325" s="284"/>
      <c r="B325" s="284"/>
      <c r="C325" s="273"/>
      <c r="D325" s="221"/>
      <c r="E325" s="221"/>
      <c r="F325" s="221"/>
      <c r="G325" s="221"/>
      <c r="H325" s="221"/>
      <c r="I325" s="221"/>
    </row>
    <row r="326" spans="1:9" s="127" customFormat="1" ht="15" customHeight="1" x14ac:dyDescent="0.25">
      <c r="A326" s="284"/>
      <c r="B326" s="284"/>
      <c r="C326" s="273"/>
      <c r="D326" s="221"/>
      <c r="E326" s="221"/>
      <c r="F326" s="221"/>
      <c r="G326" s="221"/>
      <c r="H326" s="221"/>
      <c r="I326" s="221"/>
    </row>
    <row r="327" spans="1:9" ht="15" customHeight="1" x14ac:dyDescent="0.25">
      <c r="A327" s="284"/>
      <c r="B327" s="284"/>
      <c r="C327" s="273"/>
      <c r="D327" s="221"/>
      <c r="E327" s="221"/>
      <c r="F327" s="221"/>
      <c r="G327" s="221"/>
      <c r="H327" s="221"/>
      <c r="I327" s="221"/>
    </row>
    <row r="328" spans="1:9" ht="15" customHeight="1" x14ac:dyDescent="0.25">
      <c r="A328" s="284"/>
      <c r="B328" s="284"/>
      <c r="C328" s="273"/>
      <c r="D328" s="221"/>
      <c r="E328" s="221"/>
      <c r="F328" s="221"/>
      <c r="G328" s="221"/>
      <c r="H328" s="221"/>
      <c r="I328" s="221"/>
    </row>
    <row r="329" spans="1:9" ht="15" customHeight="1" x14ac:dyDescent="0.25">
      <c r="A329" s="284"/>
      <c r="B329" s="284"/>
      <c r="C329" s="242"/>
      <c r="D329" s="221"/>
      <c r="E329" s="221"/>
      <c r="F329" s="221"/>
      <c r="G329" s="221"/>
      <c r="H329" s="221"/>
      <c r="I329" s="221"/>
    </row>
    <row r="330" spans="1:9" ht="15" x14ac:dyDescent="0.25">
      <c r="A330" s="284"/>
      <c r="B330" s="284"/>
      <c r="C330" s="264"/>
      <c r="D330" s="265"/>
      <c r="E330" s="265"/>
      <c r="F330" s="265"/>
      <c r="G330" s="265"/>
      <c r="H330" s="265"/>
      <c r="I330" s="266"/>
    </row>
    <row r="331" spans="1:9" ht="15" x14ac:dyDescent="0.25">
      <c r="A331" s="284"/>
      <c r="B331" s="284"/>
      <c r="C331" s="48" t="s">
        <v>12</v>
      </c>
      <c r="D331" s="50" t="s">
        <v>146</v>
      </c>
      <c r="E331" s="238"/>
      <c r="F331" s="239"/>
      <c r="G331" s="239"/>
      <c r="H331" s="239"/>
      <c r="I331" s="240"/>
    </row>
    <row r="332" spans="1:9" ht="15" customHeight="1" x14ac:dyDescent="0.25">
      <c r="A332" s="284"/>
      <c r="B332" s="284"/>
      <c r="C332" s="81" t="s">
        <v>14</v>
      </c>
      <c r="D332" s="80">
        <v>0.3</v>
      </c>
      <c r="E332" s="276" t="s">
        <v>15</v>
      </c>
      <c r="F332" s="277"/>
      <c r="G332" s="277"/>
      <c r="H332" s="277"/>
      <c r="I332" s="278"/>
    </row>
    <row r="333" spans="1:9" ht="15" x14ac:dyDescent="0.25">
      <c r="A333" s="284"/>
      <c r="B333" s="284"/>
      <c r="C333" s="81" t="s">
        <v>16</v>
      </c>
      <c r="D333" s="12">
        <v>10109</v>
      </c>
      <c r="E333" s="367" t="s">
        <v>972</v>
      </c>
      <c r="F333" s="368"/>
      <c r="G333" s="368"/>
      <c r="H333" s="368"/>
      <c r="I333" s="369"/>
    </row>
    <row r="334" spans="1:9" ht="30" x14ac:dyDescent="0.25">
      <c r="A334" s="285"/>
      <c r="B334" s="285"/>
      <c r="C334" s="76" t="s">
        <v>17</v>
      </c>
      <c r="D334" s="74">
        <v>86.5</v>
      </c>
      <c r="E334" s="370"/>
      <c r="F334" s="371"/>
      <c r="G334" s="371"/>
      <c r="H334" s="371"/>
      <c r="I334" s="372"/>
    </row>
    <row r="335" spans="1:9" ht="15" customHeight="1" x14ac:dyDescent="0.25">
      <c r="A335" s="373"/>
      <c r="B335" s="373"/>
      <c r="C335" s="373"/>
      <c r="D335" s="373"/>
      <c r="E335" s="373"/>
      <c r="F335" s="373"/>
      <c r="G335" s="373"/>
      <c r="H335" s="373"/>
      <c r="I335" s="373"/>
    </row>
  </sheetData>
  <mergeCells count="291">
    <mergeCell ref="C57:C60"/>
    <mergeCell ref="D57:I60"/>
    <mergeCell ref="C61:I61"/>
    <mergeCell ref="E62:I62"/>
    <mergeCell ref="D22:H22"/>
    <mergeCell ref="D21:H21"/>
    <mergeCell ref="E48:I48"/>
    <mergeCell ref="C31:I31"/>
    <mergeCell ref="A36:I36"/>
    <mergeCell ref="F47:I47"/>
    <mergeCell ref="A39:I39"/>
    <mergeCell ref="I41:I45"/>
    <mergeCell ref="C42:H42"/>
    <mergeCell ref="A41:A65"/>
    <mergeCell ref="B41:B65"/>
    <mergeCell ref="C46:I46"/>
    <mergeCell ref="C49:I49"/>
    <mergeCell ref="D50:I50"/>
    <mergeCell ref="I51:I55"/>
    <mergeCell ref="D51:H51"/>
    <mergeCell ref="D53:H53"/>
    <mergeCell ref="D54:H54"/>
    <mergeCell ref="C52:H52"/>
    <mergeCell ref="D55:H55"/>
    <mergeCell ref="E63:I63"/>
    <mergeCell ref="E64:I65"/>
    <mergeCell ref="C56:I56"/>
    <mergeCell ref="C53:C55"/>
    <mergeCell ref="A1:I2"/>
    <mergeCell ref="A4:A35"/>
    <mergeCell ref="E34:I35"/>
    <mergeCell ref="E32:I32"/>
    <mergeCell ref="E33:I33"/>
    <mergeCell ref="D26:I30"/>
    <mergeCell ref="I19:I23"/>
    <mergeCell ref="C18:I18"/>
    <mergeCell ref="C19:C24"/>
    <mergeCell ref="D19:H19"/>
    <mergeCell ref="F13:I13"/>
    <mergeCell ref="D20:H20"/>
    <mergeCell ref="C26:C30"/>
    <mergeCell ref="I4:I5"/>
    <mergeCell ref="I7:I11"/>
    <mergeCell ref="B4:B35"/>
    <mergeCell ref="C12:I12"/>
    <mergeCell ref="E14:I14"/>
    <mergeCell ref="C15:I15"/>
    <mergeCell ref="D16:I16"/>
    <mergeCell ref="D17:H17"/>
    <mergeCell ref="C25:I25"/>
    <mergeCell ref="D24:H24"/>
    <mergeCell ref="D23:H23"/>
    <mergeCell ref="A68:A95"/>
    <mergeCell ref="B68:B95"/>
    <mergeCell ref="C74:I74"/>
    <mergeCell ref="E76:I76"/>
    <mergeCell ref="C77:I77"/>
    <mergeCell ref="D78:I78"/>
    <mergeCell ref="C80:I80"/>
    <mergeCell ref="D79:H79"/>
    <mergeCell ref="D81:H81"/>
    <mergeCell ref="D82:H82"/>
    <mergeCell ref="D83:H83"/>
    <mergeCell ref="D84:H84"/>
    <mergeCell ref="D86:I90"/>
    <mergeCell ref="C85:I85"/>
    <mergeCell ref="C86:C90"/>
    <mergeCell ref="C91:I91"/>
    <mergeCell ref="E92:I92"/>
    <mergeCell ref="E93:I93"/>
    <mergeCell ref="E94:I95"/>
    <mergeCell ref="I81:I84"/>
    <mergeCell ref="C118:I118"/>
    <mergeCell ref="D120:I120"/>
    <mergeCell ref="D121:I121"/>
    <mergeCell ref="D119:I119"/>
    <mergeCell ref="I70:I73"/>
    <mergeCell ref="D69:D70"/>
    <mergeCell ref="E69:E70"/>
    <mergeCell ref="F69:F70"/>
    <mergeCell ref="G69:G70"/>
    <mergeCell ref="H69:H70"/>
    <mergeCell ref="H72:H73"/>
    <mergeCell ref="D72:D73"/>
    <mergeCell ref="E72:E73"/>
    <mergeCell ref="F72:F73"/>
    <mergeCell ref="G72:G73"/>
    <mergeCell ref="C81:C84"/>
    <mergeCell ref="C69:C70"/>
    <mergeCell ref="C72:C73"/>
    <mergeCell ref="A96:I96"/>
    <mergeCell ref="A98:A140"/>
    <mergeCell ref="B98:B140"/>
    <mergeCell ref="C102:I102"/>
    <mergeCell ref="C128:C129"/>
    <mergeCell ref="C131:C135"/>
    <mergeCell ref="D131:I135"/>
    <mergeCell ref="C123:C126"/>
    <mergeCell ref="D123:E123"/>
    <mergeCell ref="D124:E124"/>
    <mergeCell ref="D125:E125"/>
    <mergeCell ref="D126:E126"/>
    <mergeCell ref="I123:I126"/>
    <mergeCell ref="G124:H124"/>
    <mergeCell ref="G125:H125"/>
    <mergeCell ref="G126:H126"/>
    <mergeCell ref="E165:I166"/>
    <mergeCell ref="D158:I161"/>
    <mergeCell ref="C105:I105"/>
    <mergeCell ref="C104:I104"/>
    <mergeCell ref="C103:I103"/>
    <mergeCell ref="G123:H123"/>
    <mergeCell ref="C120:C121"/>
    <mergeCell ref="A141:I141"/>
    <mergeCell ref="C107:I107"/>
    <mergeCell ref="C111:I111"/>
    <mergeCell ref="C112:I112"/>
    <mergeCell ref="C114:I114"/>
    <mergeCell ref="C110:I110"/>
    <mergeCell ref="C106:I106"/>
    <mergeCell ref="C113:I113"/>
    <mergeCell ref="C108:I109"/>
    <mergeCell ref="C115:I115"/>
    <mergeCell ref="C136:I136"/>
    <mergeCell ref="E137:I137"/>
    <mergeCell ref="E138:I138"/>
    <mergeCell ref="E139:I140"/>
    <mergeCell ref="C130:I130"/>
    <mergeCell ref="D127:I127"/>
    <mergeCell ref="D128:I129"/>
    <mergeCell ref="I143:I144"/>
    <mergeCell ref="A167:I167"/>
    <mergeCell ref="A169:A196"/>
    <mergeCell ref="B169:B196"/>
    <mergeCell ref="I169:I172"/>
    <mergeCell ref="C173:I173"/>
    <mergeCell ref="E175:I175"/>
    <mergeCell ref="C176:I176"/>
    <mergeCell ref="D177:I177"/>
    <mergeCell ref="D178:I178"/>
    <mergeCell ref="D180:H180"/>
    <mergeCell ref="A143:A166"/>
    <mergeCell ref="B143:B166"/>
    <mergeCell ref="C146:I146"/>
    <mergeCell ref="E148:I148"/>
    <mergeCell ref="C149:I149"/>
    <mergeCell ref="D150:I150"/>
    <mergeCell ref="C151:C156"/>
    <mergeCell ref="I151:I156"/>
    <mergeCell ref="C157:I157"/>
    <mergeCell ref="C158:C161"/>
    <mergeCell ref="C162:I162"/>
    <mergeCell ref="E163:I163"/>
    <mergeCell ref="E164:I164"/>
    <mergeCell ref="C179:I179"/>
    <mergeCell ref="A197:I197"/>
    <mergeCell ref="I214:I217"/>
    <mergeCell ref="C200:I202"/>
    <mergeCell ref="C208:I208"/>
    <mergeCell ref="E209:I209"/>
    <mergeCell ref="E210:I210"/>
    <mergeCell ref="E211:I211"/>
    <mergeCell ref="D214:H214"/>
    <mergeCell ref="D215:H215"/>
    <mergeCell ref="D216:H216"/>
    <mergeCell ref="C186:I186"/>
    <mergeCell ref="C180:C185"/>
    <mergeCell ref="C187:C191"/>
    <mergeCell ref="C192:I192"/>
    <mergeCell ref="E193:I193"/>
    <mergeCell ref="D187:I191"/>
    <mergeCell ref="E195:I196"/>
    <mergeCell ref="E194:I194"/>
    <mergeCell ref="D181:H181"/>
    <mergeCell ref="D182:H182"/>
    <mergeCell ref="D183:H183"/>
    <mergeCell ref="D184:H184"/>
    <mergeCell ref="D185:H185"/>
    <mergeCell ref="D244:I244"/>
    <mergeCell ref="C252:I252"/>
    <mergeCell ref="C258:I258"/>
    <mergeCell ref="A199:A232"/>
    <mergeCell ref="B199:B232"/>
    <mergeCell ref="C214:C217"/>
    <mergeCell ref="C219:C222"/>
    <mergeCell ref="C224:C227"/>
    <mergeCell ref="C228:I228"/>
    <mergeCell ref="C223:I223"/>
    <mergeCell ref="C218:I218"/>
    <mergeCell ref="D213:I213"/>
    <mergeCell ref="C212:I212"/>
    <mergeCell ref="I219:I222"/>
    <mergeCell ref="E229:I229"/>
    <mergeCell ref="E230:I230"/>
    <mergeCell ref="E231:I232"/>
    <mergeCell ref="E292:I292"/>
    <mergeCell ref="A265:A294"/>
    <mergeCell ref="B265:B294"/>
    <mergeCell ref="B233:I233"/>
    <mergeCell ref="D217:H217"/>
    <mergeCell ref="D219:H219"/>
    <mergeCell ref="D220:H220"/>
    <mergeCell ref="D221:H221"/>
    <mergeCell ref="D222:H222"/>
    <mergeCell ref="D224:I227"/>
    <mergeCell ref="A263:I263"/>
    <mergeCell ref="E242:I242"/>
    <mergeCell ref="D245:H245"/>
    <mergeCell ref="D247:H247"/>
    <mergeCell ref="C246:I246"/>
    <mergeCell ref="D248:H248"/>
    <mergeCell ref="D249:H249"/>
    <mergeCell ref="D250:H250"/>
    <mergeCell ref="D251:H251"/>
    <mergeCell ref="E261:I262"/>
    <mergeCell ref="A235:A262"/>
    <mergeCell ref="B235:B262"/>
    <mergeCell ref="C240:I240"/>
    <mergeCell ref="C243:I243"/>
    <mergeCell ref="D311:H311"/>
    <mergeCell ref="D280:H280"/>
    <mergeCell ref="D281:H281"/>
    <mergeCell ref="E259:I259"/>
    <mergeCell ref="E260:I260"/>
    <mergeCell ref="D253:I257"/>
    <mergeCell ref="I235:I239"/>
    <mergeCell ref="C247:C251"/>
    <mergeCell ref="C253:C257"/>
    <mergeCell ref="I247:I251"/>
    <mergeCell ref="A295:I295"/>
    <mergeCell ref="I297:I300"/>
    <mergeCell ref="A297:A334"/>
    <mergeCell ref="B297:B334"/>
    <mergeCell ref="C301:I301"/>
    <mergeCell ref="E304:I304"/>
    <mergeCell ref="C305:I305"/>
    <mergeCell ref="D306:I306"/>
    <mergeCell ref="I279:I283"/>
    <mergeCell ref="D283:H283"/>
    <mergeCell ref="C284:I284"/>
    <mergeCell ref="C285:C289"/>
    <mergeCell ref="C290:I290"/>
    <mergeCell ref="E291:I291"/>
    <mergeCell ref="A335:I335"/>
    <mergeCell ref="E117:I117"/>
    <mergeCell ref="C122:I122"/>
    <mergeCell ref="D152:H152"/>
    <mergeCell ref="D153:H153"/>
    <mergeCell ref="D154:H154"/>
    <mergeCell ref="D155:H155"/>
    <mergeCell ref="D156:H156"/>
    <mergeCell ref="F174:I174"/>
    <mergeCell ref="C209:C210"/>
    <mergeCell ref="F241:I241"/>
    <mergeCell ref="F273:I273"/>
    <mergeCell ref="C302:C303"/>
    <mergeCell ref="C312:I312"/>
    <mergeCell ref="C313:C320"/>
    <mergeCell ref="C321:I321"/>
    <mergeCell ref="C322:C329"/>
    <mergeCell ref="C330:I330"/>
    <mergeCell ref="D313:I320"/>
    <mergeCell ref="D322:I329"/>
    <mergeCell ref="E331:I331"/>
    <mergeCell ref="F302:I302"/>
    <mergeCell ref="F303:I303"/>
    <mergeCell ref="I269:I271"/>
    <mergeCell ref="C279:C283"/>
    <mergeCell ref="E332:I332"/>
    <mergeCell ref="E333:I334"/>
    <mergeCell ref="D282:H282"/>
    <mergeCell ref="D285:I289"/>
    <mergeCell ref="E293:I294"/>
    <mergeCell ref="F75:I75"/>
    <mergeCell ref="F116:I116"/>
    <mergeCell ref="F147:I147"/>
    <mergeCell ref="D151:H151"/>
    <mergeCell ref="I265:I268"/>
    <mergeCell ref="C272:I272"/>
    <mergeCell ref="E274:I274"/>
    <mergeCell ref="C275:I275"/>
    <mergeCell ref="D276:I276"/>
    <mergeCell ref="D277:H277"/>
    <mergeCell ref="C278:I278"/>
    <mergeCell ref="D279:H279"/>
    <mergeCell ref="I309:I311"/>
    <mergeCell ref="D307:H307"/>
    <mergeCell ref="C308:I308"/>
    <mergeCell ref="C309:C311"/>
    <mergeCell ref="D309:H309"/>
    <mergeCell ref="D310:H310"/>
  </mergeCells>
  <hyperlinks>
    <hyperlink ref="E34" r:id="rId1"/>
    <hyperlink ref="E64:H64" r:id="rId2" display="http://www.city-data.com/county/Lac_qui_Parle_County-MN.html "/>
    <hyperlink ref="E94" r:id="rId3"/>
    <hyperlink ref="E139" r:id="rId4"/>
    <hyperlink ref="E165" r:id="rId5"/>
    <hyperlink ref="E195" r:id="rId6"/>
    <hyperlink ref="E231" r:id="rId7"/>
    <hyperlink ref="E261" r:id="rId8"/>
    <hyperlink ref="E293" r:id="rId9"/>
    <hyperlink ref="E333" r:id="rId10"/>
  </hyperlinks>
  <pageMargins left="0.45" right="0.45" top="0.5" bottom="0.5" header="0" footer="0"/>
  <pageSetup scale="69" fitToHeight="0" orientation="landscape" r:id="rId11"/>
  <rowBreaks count="8" manualBreakCount="8">
    <brk id="39" max="16383" man="1"/>
    <brk id="66" max="16383" man="1"/>
    <brk id="96" max="16383" man="1"/>
    <brk id="167" max="16383" man="1"/>
    <brk id="197" max="16383" man="1"/>
    <brk id="233" max="16383" man="1"/>
    <brk id="263" max="16383" man="1"/>
    <brk id="29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8"/>
  <sheetViews>
    <sheetView workbookViewId="0">
      <selection activeCell="A3" sqref="A3"/>
    </sheetView>
  </sheetViews>
  <sheetFormatPr defaultRowHeight="15.75" x14ac:dyDescent="0.25"/>
  <cols>
    <col min="1" max="1" width="18.28515625" style="147" customWidth="1"/>
    <col min="2" max="2" width="6.42578125" style="147" bestFit="1" customWidth="1"/>
    <col min="3" max="3" width="33.5703125" style="147" customWidth="1"/>
    <col min="4" max="4" width="19.5703125" style="147" customWidth="1"/>
    <col min="5" max="5" width="19.7109375" style="147" customWidth="1"/>
    <col min="6" max="6" width="19.5703125" style="147" customWidth="1"/>
    <col min="7" max="7" width="15.28515625" style="147" customWidth="1"/>
    <col min="8" max="8" width="17.85546875" style="147" customWidth="1"/>
    <col min="9" max="9" width="37.140625" style="173" customWidth="1"/>
  </cols>
  <sheetData>
    <row r="1" spans="1:9" s="22" customFormat="1" ht="15" x14ac:dyDescent="0.25">
      <c r="A1" s="226" t="s">
        <v>20</v>
      </c>
      <c r="B1" s="226"/>
      <c r="C1" s="226"/>
      <c r="D1" s="226"/>
      <c r="E1" s="226"/>
      <c r="F1" s="226"/>
      <c r="G1" s="226"/>
      <c r="H1" s="226"/>
      <c r="I1" s="226"/>
    </row>
    <row r="2" spans="1:9" s="127" customFormat="1" ht="15" x14ac:dyDescent="0.25">
      <c r="A2" s="226"/>
      <c r="B2" s="226"/>
      <c r="C2" s="226"/>
      <c r="D2" s="226"/>
      <c r="E2" s="226"/>
      <c r="F2" s="226"/>
      <c r="G2" s="226"/>
      <c r="H2" s="226"/>
      <c r="I2" s="226"/>
    </row>
    <row r="3" spans="1:9" s="141" customFormat="1" ht="45" x14ac:dyDescent="0.2">
      <c r="A3" s="47" t="s">
        <v>0</v>
      </c>
      <c r="B3" s="47" t="s">
        <v>1</v>
      </c>
      <c r="C3" s="48" t="s">
        <v>21</v>
      </c>
      <c r="D3" s="4" t="s">
        <v>2</v>
      </c>
      <c r="E3" s="4" t="s">
        <v>23</v>
      </c>
      <c r="F3" s="4" t="s">
        <v>24</v>
      </c>
      <c r="G3" s="63" t="s">
        <v>22</v>
      </c>
      <c r="H3" s="63" t="s">
        <v>46</v>
      </c>
      <c r="I3" s="103" t="s">
        <v>3</v>
      </c>
    </row>
    <row r="4" spans="1:9" ht="14.45" customHeight="1" x14ac:dyDescent="0.25">
      <c r="A4" s="144" t="s">
        <v>980</v>
      </c>
      <c r="B4" s="144">
        <v>6</v>
      </c>
      <c r="C4" s="145" t="s">
        <v>100</v>
      </c>
      <c r="D4" s="146"/>
      <c r="E4" s="146"/>
      <c r="F4" s="146"/>
      <c r="G4" s="146"/>
      <c r="H4" s="146"/>
      <c r="I4" s="172"/>
    </row>
    <row r="5" spans="1:9" x14ac:dyDescent="0.25">
      <c r="A5" s="416"/>
      <c r="B5" s="416"/>
      <c r="C5" s="416"/>
      <c r="D5" s="416"/>
      <c r="E5" s="416"/>
      <c r="F5" s="416"/>
      <c r="G5" s="416"/>
      <c r="H5" s="416"/>
      <c r="I5" s="416"/>
    </row>
    <row r="6" spans="1:9" s="129" customFormat="1" ht="45" x14ac:dyDescent="0.2">
      <c r="A6" s="47" t="s">
        <v>0</v>
      </c>
      <c r="B6" s="48" t="s">
        <v>1</v>
      </c>
      <c r="C6" s="48" t="s">
        <v>21</v>
      </c>
      <c r="D6" s="4" t="s">
        <v>2</v>
      </c>
      <c r="E6" s="4" t="s">
        <v>23</v>
      </c>
      <c r="F6" s="4" t="s">
        <v>24</v>
      </c>
      <c r="G6" s="63" t="s">
        <v>22</v>
      </c>
      <c r="H6" s="63" t="s">
        <v>46</v>
      </c>
      <c r="I6" s="103" t="s">
        <v>967</v>
      </c>
    </row>
    <row r="7" spans="1:9" ht="15" x14ac:dyDescent="0.25">
      <c r="A7" s="283" t="s">
        <v>981</v>
      </c>
      <c r="B7" s="283">
        <v>6</v>
      </c>
      <c r="C7" s="191" t="s">
        <v>217</v>
      </c>
      <c r="D7" s="269" t="s">
        <v>7</v>
      </c>
      <c r="E7" s="269" t="s">
        <v>990</v>
      </c>
      <c r="F7" s="427" t="s">
        <v>991</v>
      </c>
      <c r="G7" s="428"/>
      <c r="H7" s="429"/>
      <c r="I7" s="433" t="s">
        <v>995</v>
      </c>
    </row>
    <row r="8" spans="1:9" s="127" customFormat="1" ht="15" x14ac:dyDescent="0.25">
      <c r="A8" s="284"/>
      <c r="B8" s="284"/>
      <c r="C8" s="191"/>
      <c r="D8" s="269"/>
      <c r="E8" s="269"/>
      <c r="F8" s="430"/>
      <c r="G8" s="431"/>
      <c r="H8" s="432"/>
      <c r="I8" s="433"/>
    </row>
    <row r="9" spans="1:9" s="127" customFormat="1" ht="15" x14ac:dyDescent="0.25">
      <c r="A9" s="284"/>
      <c r="B9" s="284"/>
      <c r="C9" s="191" t="s">
        <v>224</v>
      </c>
      <c r="D9" s="269" t="s">
        <v>7</v>
      </c>
      <c r="E9" s="269" t="s">
        <v>202</v>
      </c>
      <c r="F9" s="427" t="s">
        <v>992</v>
      </c>
      <c r="G9" s="428"/>
      <c r="H9" s="429"/>
      <c r="I9" s="433"/>
    </row>
    <row r="10" spans="1:9" s="127" customFormat="1" ht="15" x14ac:dyDescent="0.25">
      <c r="A10" s="284"/>
      <c r="B10" s="284"/>
      <c r="C10" s="191"/>
      <c r="D10" s="269"/>
      <c r="E10" s="269"/>
      <c r="F10" s="430"/>
      <c r="G10" s="431"/>
      <c r="H10" s="432"/>
      <c r="I10" s="433"/>
    </row>
    <row r="11" spans="1:9" ht="15" x14ac:dyDescent="0.25">
      <c r="A11" s="284"/>
      <c r="B11" s="284"/>
      <c r="C11" s="191" t="s">
        <v>39</v>
      </c>
      <c r="D11" s="269" t="s">
        <v>7</v>
      </c>
      <c r="E11" s="269" t="s">
        <v>993</v>
      </c>
      <c r="F11" s="427" t="s">
        <v>992</v>
      </c>
      <c r="G11" s="428"/>
      <c r="H11" s="429"/>
      <c r="I11" s="433"/>
    </row>
    <row r="12" spans="1:9" ht="15" x14ac:dyDescent="0.25">
      <c r="A12" s="284"/>
      <c r="B12" s="284"/>
      <c r="C12" s="191"/>
      <c r="D12" s="269"/>
      <c r="E12" s="269"/>
      <c r="F12" s="430"/>
      <c r="G12" s="431"/>
      <c r="H12" s="432"/>
      <c r="I12" s="433"/>
    </row>
    <row r="13" spans="1:9" ht="15" x14ac:dyDescent="0.25">
      <c r="A13" s="284"/>
      <c r="B13" s="284"/>
      <c r="C13" s="191" t="s">
        <v>39</v>
      </c>
      <c r="D13" s="269" t="s">
        <v>7</v>
      </c>
      <c r="E13" s="269" t="s">
        <v>994</v>
      </c>
      <c r="F13" s="427" t="s">
        <v>992</v>
      </c>
      <c r="G13" s="428"/>
      <c r="H13" s="429"/>
      <c r="I13" s="433"/>
    </row>
    <row r="14" spans="1:9" ht="15" x14ac:dyDescent="0.25">
      <c r="A14" s="284"/>
      <c r="B14" s="284"/>
      <c r="C14" s="191"/>
      <c r="D14" s="269"/>
      <c r="E14" s="269"/>
      <c r="F14" s="430"/>
      <c r="G14" s="431"/>
      <c r="H14" s="432"/>
      <c r="I14" s="433"/>
    </row>
    <row r="15" spans="1:9" s="127" customFormat="1" x14ac:dyDescent="0.25">
      <c r="A15" s="284"/>
      <c r="B15" s="284"/>
      <c r="C15" s="434"/>
      <c r="D15" s="434"/>
      <c r="E15" s="434"/>
      <c r="F15" s="434"/>
      <c r="G15" s="434"/>
      <c r="H15" s="434"/>
      <c r="I15" s="434"/>
    </row>
    <row r="16" spans="1:9" s="127" customFormat="1" x14ac:dyDescent="0.25">
      <c r="A16" s="284"/>
      <c r="B16" s="284"/>
      <c r="C16" s="76" t="s">
        <v>4</v>
      </c>
      <c r="D16" s="62">
        <v>75</v>
      </c>
      <c r="E16" s="71" t="s">
        <v>18</v>
      </c>
      <c r="F16" s="434"/>
      <c r="G16" s="434"/>
      <c r="H16" s="434"/>
      <c r="I16" s="434"/>
    </row>
    <row r="17" spans="1:9" s="127" customFormat="1" ht="15" x14ac:dyDescent="0.25">
      <c r="A17" s="284"/>
      <c r="B17" s="284"/>
      <c r="C17" s="76" t="s">
        <v>5</v>
      </c>
      <c r="D17" s="62" t="s">
        <v>6</v>
      </c>
      <c r="E17" s="269"/>
      <c r="F17" s="269"/>
      <c r="G17" s="269"/>
      <c r="H17" s="269"/>
      <c r="I17" s="269"/>
    </row>
    <row r="18" spans="1:9" ht="15" x14ac:dyDescent="0.25">
      <c r="A18" s="284"/>
      <c r="B18" s="284"/>
      <c r="C18" s="228"/>
      <c r="D18" s="228"/>
      <c r="E18" s="228"/>
      <c r="F18" s="228"/>
      <c r="G18" s="228"/>
      <c r="H18" s="228"/>
      <c r="I18" s="228"/>
    </row>
    <row r="19" spans="1:9" ht="15" x14ac:dyDescent="0.25">
      <c r="A19" s="284"/>
      <c r="B19" s="284"/>
      <c r="C19" s="9" t="s">
        <v>8</v>
      </c>
      <c r="D19" s="269"/>
      <c r="E19" s="269"/>
      <c r="F19" s="269"/>
      <c r="G19" s="269"/>
      <c r="H19" s="269"/>
      <c r="I19" s="269"/>
    </row>
    <row r="20" spans="1:9" ht="15" x14ac:dyDescent="0.25">
      <c r="A20" s="284"/>
      <c r="B20" s="284"/>
      <c r="C20" s="76" t="s">
        <v>9</v>
      </c>
      <c r="D20" s="192" t="s">
        <v>27</v>
      </c>
      <c r="E20" s="192"/>
      <c r="F20" s="192"/>
      <c r="G20" s="192"/>
      <c r="H20" s="192"/>
      <c r="I20" s="98" t="s">
        <v>996</v>
      </c>
    </row>
    <row r="21" spans="1:9" s="127" customFormat="1" ht="15" x14ac:dyDescent="0.25">
      <c r="A21" s="284"/>
      <c r="B21" s="284"/>
      <c r="C21" s="228"/>
      <c r="D21" s="228"/>
      <c r="E21" s="228"/>
      <c r="F21" s="228"/>
      <c r="G21" s="228"/>
      <c r="H21" s="228"/>
      <c r="I21" s="228"/>
    </row>
    <row r="22" spans="1:9" ht="15" x14ac:dyDescent="0.25">
      <c r="A22" s="284"/>
      <c r="B22" s="284"/>
      <c r="C22" s="191" t="s">
        <v>10</v>
      </c>
      <c r="D22" s="192" t="s">
        <v>997</v>
      </c>
      <c r="E22" s="192"/>
      <c r="F22" s="192"/>
      <c r="G22" s="192"/>
      <c r="H22" s="192"/>
      <c r="I22" s="193" t="s">
        <v>998</v>
      </c>
    </row>
    <row r="23" spans="1:9" ht="15" x14ac:dyDescent="0.25">
      <c r="A23" s="284"/>
      <c r="B23" s="284"/>
      <c r="C23" s="191"/>
      <c r="D23" s="192" t="s">
        <v>999</v>
      </c>
      <c r="E23" s="192"/>
      <c r="F23" s="192"/>
      <c r="G23" s="192"/>
      <c r="H23" s="192"/>
      <c r="I23" s="193"/>
    </row>
    <row r="24" spans="1:9" ht="15" x14ac:dyDescent="0.25">
      <c r="A24" s="284"/>
      <c r="B24" s="284"/>
      <c r="C24" s="191"/>
      <c r="D24" s="192" t="s">
        <v>1000</v>
      </c>
      <c r="E24" s="192"/>
      <c r="F24" s="192"/>
      <c r="G24" s="192"/>
      <c r="H24" s="192"/>
      <c r="I24" s="193"/>
    </row>
    <row r="25" spans="1:9" ht="15" x14ac:dyDescent="0.25">
      <c r="A25" s="284"/>
      <c r="B25" s="284"/>
      <c r="C25" s="191"/>
      <c r="D25" s="192" t="s">
        <v>1001</v>
      </c>
      <c r="E25" s="192"/>
      <c r="F25" s="192"/>
      <c r="G25" s="192"/>
      <c r="H25" s="192"/>
      <c r="I25" s="193"/>
    </row>
    <row r="26" spans="1:9" ht="15" x14ac:dyDescent="0.25">
      <c r="A26" s="284"/>
      <c r="B26" s="284"/>
      <c r="C26" s="191"/>
      <c r="D26" s="192" t="s">
        <v>1002</v>
      </c>
      <c r="E26" s="192"/>
      <c r="F26" s="192"/>
      <c r="G26" s="192"/>
      <c r="H26" s="192"/>
      <c r="I26" s="193"/>
    </row>
    <row r="27" spans="1:9" ht="15" x14ac:dyDescent="0.25">
      <c r="A27" s="284"/>
      <c r="B27" s="284"/>
      <c r="C27" s="264"/>
      <c r="D27" s="265"/>
      <c r="E27" s="265"/>
      <c r="F27" s="265"/>
      <c r="G27" s="265"/>
      <c r="H27" s="265"/>
      <c r="I27" s="266"/>
    </row>
    <row r="28" spans="1:9" ht="15" x14ac:dyDescent="0.25">
      <c r="A28" s="284"/>
      <c r="B28" s="284"/>
      <c r="C28" s="241" t="s">
        <v>11</v>
      </c>
      <c r="D28" s="212" t="s">
        <v>1003</v>
      </c>
      <c r="E28" s="213"/>
      <c r="F28" s="213"/>
      <c r="G28" s="213"/>
      <c r="H28" s="213"/>
      <c r="I28" s="214"/>
    </row>
    <row r="29" spans="1:9" ht="15" x14ac:dyDescent="0.25">
      <c r="A29" s="284"/>
      <c r="B29" s="284"/>
      <c r="C29" s="273"/>
      <c r="D29" s="215"/>
      <c r="E29" s="216"/>
      <c r="F29" s="216"/>
      <c r="G29" s="216"/>
      <c r="H29" s="216"/>
      <c r="I29" s="217"/>
    </row>
    <row r="30" spans="1:9" ht="15" x14ac:dyDescent="0.25">
      <c r="A30" s="284"/>
      <c r="B30" s="284"/>
      <c r="C30" s="273"/>
      <c r="D30" s="215"/>
      <c r="E30" s="216"/>
      <c r="F30" s="216"/>
      <c r="G30" s="216"/>
      <c r="H30" s="216"/>
      <c r="I30" s="217"/>
    </row>
    <row r="31" spans="1:9" ht="15" x14ac:dyDescent="0.25">
      <c r="A31" s="284"/>
      <c r="B31" s="284"/>
      <c r="C31" s="242"/>
      <c r="D31" s="218"/>
      <c r="E31" s="219"/>
      <c r="F31" s="219"/>
      <c r="G31" s="219"/>
      <c r="H31" s="219"/>
      <c r="I31" s="220"/>
    </row>
    <row r="32" spans="1:9" ht="15" x14ac:dyDescent="0.25">
      <c r="A32" s="284"/>
      <c r="B32" s="284"/>
      <c r="C32" s="264"/>
      <c r="D32" s="265"/>
      <c r="E32" s="265"/>
      <c r="F32" s="265"/>
      <c r="G32" s="265"/>
      <c r="H32" s="265"/>
      <c r="I32" s="266"/>
    </row>
    <row r="33" spans="1:9" ht="15" x14ac:dyDescent="0.25">
      <c r="A33" s="284"/>
      <c r="B33" s="284"/>
      <c r="C33" s="48" t="s">
        <v>12</v>
      </c>
      <c r="D33" s="50" t="s">
        <v>1004</v>
      </c>
      <c r="E33" s="238"/>
      <c r="F33" s="239"/>
      <c r="G33" s="239"/>
      <c r="H33" s="239"/>
      <c r="I33" s="240"/>
    </row>
    <row r="34" spans="1:9" ht="15" x14ac:dyDescent="0.25">
      <c r="A34" s="284"/>
      <c r="B34" s="284"/>
      <c r="C34" s="81" t="s">
        <v>14</v>
      </c>
      <c r="D34" s="80">
        <v>0.28000000000000003</v>
      </c>
      <c r="E34" s="276" t="s">
        <v>15</v>
      </c>
      <c r="F34" s="277"/>
      <c r="G34" s="277"/>
      <c r="H34" s="277"/>
      <c r="I34" s="278"/>
    </row>
    <row r="35" spans="1:9" ht="15" x14ac:dyDescent="0.25">
      <c r="A35" s="284"/>
      <c r="B35" s="284"/>
      <c r="C35" s="81" t="s">
        <v>16</v>
      </c>
      <c r="D35" s="12">
        <v>25292</v>
      </c>
      <c r="E35" s="418" t="s">
        <v>1005</v>
      </c>
      <c r="F35" s="412"/>
      <c r="G35" s="412"/>
      <c r="H35" s="412"/>
      <c r="I35" s="412"/>
    </row>
    <row r="36" spans="1:9" ht="30" x14ac:dyDescent="0.25">
      <c r="A36" s="285"/>
      <c r="B36" s="285"/>
      <c r="C36" s="76" t="s">
        <v>17</v>
      </c>
      <c r="D36" s="74">
        <v>78.099999999999994</v>
      </c>
      <c r="E36" s="412"/>
      <c r="F36" s="412"/>
      <c r="G36" s="412"/>
      <c r="H36" s="412"/>
      <c r="I36" s="412"/>
    </row>
    <row r="37" spans="1:9" x14ac:dyDescent="0.25">
      <c r="A37" s="417"/>
      <c r="B37" s="417"/>
      <c r="C37" s="417"/>
      <c r="D37" s="417"/>
      <c r="E37" s="417"/>
      <c r="F37" s="417"/>
      <c r="G37" s="417"/>
      <c r="H37" s="417"/>
      <c r="I37" s="417"/>
    </row>
    <row r="38" spans="1:9" ht="45" x14ac:dyDescent="0.25">
      <c r="A38" s="47" t="s">
        <v>0</v>
      </c>
      <c r="B38" s="48" t="s">
        <v>1</v>
      </c>
      <c r="C38" s="48" t="s">
        <v>21</v>
      </c>
      <c r="D38" s="4" t="s">
        <v>2</v>
      </c>
      <c r="E38" s="4" t="s">
        <v>23</v>
      </c>
      <c r="F38" s="4" t="s">
        <v>24</v>
      </c>
      <c r="G38" s="63" t="s">
        <v>1006</v>
      </c>
      <c r="H38" s="63" t="s">
        <v>46</v>
      </c>
      <c r="I38" s="103" t="s">
        <v>967</v>
      </c>
    </row>
    <row r="39" spans="1:9" ht="15" x14ac:dyDescent="0.25">
      <c r="A39" s="228" t="s">
        <v>982</v>
      </c>
      <c r="B39" s="228">
        <v>6</v>
      </c>
      <c r="C39" s="76" t="s">
        <v>1007</v>
      </c>
      <c r="D39" s="50" t="s">
        <v>7</v>
      </c>
      <c r="E39" s="50">
        <v>31</v>
      </c>
      <c r="F39" s="50"/>
      <c r="G39" s="62">
        <v>30.52</v>
      </c>
      <c r="H39" s="73" t="s">
        <v>182</v>
      </c>
      <c r="I39" s="244" t="s">
        <v>1010</v>
      </c>
    </row>
    <row r="40" spans="1:9" ht="30" x14ac:dyDescent="0.25">
      <c r="A40" s="228"/>
      <c r="B40" s="228"/>
      <c r="C40" s="76" t="s">
        <v>1008</v>
      </c>
      <c r="D40" s="50" t="s">
        <v>1009</v>
      </c>
      <c r="E40" s="50">
        <v>17</v>
      </c>
      <c r="F40" s="50"/>
      <c r="G40" s="62">
        <v>25.43</v>
      </c>
      <c r="H40" s="73" t="s">
        <v>182</v>
      </c>
      <c r="I40" s="244"/>
    </row>
    <row r="41" spans="1:9" ht="15" x14ac:dyDescent="0.25">
      <c r="A41" s="228"/>
      <c r="B41" s="228"/>
      <c r="C41" s="76" t="s">
        <v>62</v>
      </c>
      <c r="D41" s="50" t="s">
        <v>7</v>
      </c>
      <c r="E41" s="50">
        <v>27</v>
      </c>
      <c r="F41" s="50"/>
      <c r="G41" s="62">
        <v>23.29</v>
      </c>
      <c r="H41" s="73"/>
      <c r="I41" s="244" t="s">
        <v>1011</v>
      </c>
    </row>
    <row r="42" spans="1:9" ht="30" x14ac:dyDescent="0.25">
      <c r="A42" s="228"/>
      <c r="B42" s="228"/>
      <c r="C42" s="76" t="s">
        <v>487</v>
      </c>
      <c r="D42" s="50" t="s">
        <v>7</v>
      </c>
      <c r="E42" s="50">
        <v>27</v>
      </c>
      <c r="F42" s="50"/>
      <c r="G42" s="62">
        <v>23.29</v>
      </c>
      <c r="H42" s="73"/>
      <c r="I42" s="244"/>
    </row>
    <row r="43" spans="1:9" ht="15" x14ac:dyDescent="0.25">
      <c r="A43" s="228"/>
      <c r="B43" s="228"/>
      <c r="C43" s="76" t="s">
        <v>162</v>
      </c>
      <c r="D43" s="50" t="s">
        <v>7</v>
      </c>
      <c r="E43" s="50">
        <v>2</v>
      </c>
      <c r="F43" s="50"/>
      <c r="G43" s="62">
        <v>19.059999999999999</v>
      </c>
      <c r="H43" s="73" t="s">
        <v>182</v>
      </c>
      <c r="I43" s="244"/>
    </row>
    <row r="44" spans="1:9" ht="15" x14ac:dyDescent="0.25">
      <c r="A44" s="228"/>
      <c r="B44" s="228"/>
      <c r="C44" s="76" t="s">
        <v>82</v>
      </c>
      <c r="D44" s="50" t="s">
        <v>7</v>
      </c>
      <c r="E44" s="50">
        <v>22</v>
      </c>
      <c r="F44" s="50"/>
      <c r="G44" s="62">
        <v>20.39</v>
      </c>
      <c r="H44" s="73" t="s">
        <v>182</v>
      </c>
      <c r="I44" s="244" t="s">
        <v>1012</v>
      </c>
    </row>
    <row r="45" spans="1:9" ht="15" x14ac:dyDescent="0.25">
      <c r="A45" s="228"/>
      <c r="B45" s="228"/>
      <c r="C45" s="76" t="s">
        <v>1013</v>
      </c>
      <c r="D45" s="50" t="s">
        <v>1009</v>
      </c>
      <c r="E45" s="50">
        <v>6</v>
      </c>
      <c r="F45" s="50"/>
      <c r="G45" s="62">
        <v>21.89</v>
      </c>
      <c r="H45" s="73" t="s">
        <v>182</v>
      </c>
      <c r="I45" s="244"/>
    </row>
    <row r="46" spans="1:9" x14ac:dyDescent="0.25">
      <c r="A46" s="228"/>
      <c r="B46" s="228"/>
      <c r="C46" s="424"/>
      <c r="D46" s="425"/>
      <c r="E46" s="425"/>
      <c r="F46" s="425"/>
      <c r="G46" s="425"/>
      <c r="H46" s="425"/>
      <c r="I46" s="426"/>
    </row>
    <row r="47" spans="1:9" ht="15" x14ac:dyDescent="0.25">
      <c r="A47" s="228"/>
      <c r="B47" s="228"/>
      <c r="C47" s="76" t="s">
        <v>4</v>
      </c>
      <c r="D47" s="62">
        <v>75</v>
      </c>
      <c r="E47" s="51" t="s">
        <v>18</v>
      </c>
      <c r="F47" s="186"/>
      <c r="G47" s="187"/>
      <c r="H47" s="187"/>
      <c r="I47" s="188"/>
    </row>
    <row r="48" spans="1:9" x14ac:dyDescent="0.25">
      <c r="A48" s="228"/>
      <c r="B48" s="228"/>
      <c r="C48" s="76" t="s">
        <v>5</v>
      </c>
      <c r="D48" s="62" t="s">
        <v>6</v>
      </c>
      <c r="E48" s="435"/>
      <c r="F48" s="436"/>
      <c r="G48" s="436"/>
      <c r="H48" s="436"/>
      <c r="I48" s="437"/>
    </row>
    <row r="49" spans="1:9" x14ac:dyDescent="0.25">
      <c r="A49" s="228"/>
      <c r="B49" s="228"/>
      <c r="C49" s="424"/>
      <c r="D49" s="425"/>
      <c r="E49" s="425"/>
      <c r="F49" s="425"/>
      <c r="G49" s="425"/>
      <c r="H49" s="425"/>
      <c r="I49" s="426"/>
    </row>
    <row r="50" spans="1:9" ht="15" x14ac:dyDescent="0.25">
      <c r="A50" s="228"/>
      <c r="B50" s="228"/>
      <c r="C50" s="9" t="s">
        <v>8</v>
      </c>
      <c r="D50" s="238"/>
      <c r="E50" s="239"/>
      <c r="F50" s="239"/>
      <c r="G50" s="239"/>
      <c r="H50" s="239"/>
      <c r="I50" s="240"/>
    </row>
    <row r="51" spans="1:9" ht="15" x14ac:dyDescent="0.25">
      <c r="A51" s="228"/>
      <c r="B51" s="228"/>
      <c r="C51" s="241" t="s">
        <v>779</v>
      </c>
      <c r="D51" s="222" t="s">
        <v>1014</v>
      </c>
      <c r="E51" s="223"/>
      <c r="F51" s="223"/>
      <c r="G51" s="223"/>
      <c r="H51" s="224"/>
      <c r="I51" s="394" t="s">
        <v>336</v>
      </c>
    </row>
    <row r="52" spans="1:9" ht="15" x14ac:dyDescent="0.25">
      <c r="A52" s="228"/>
      <c r="B52" s="228"/>
      <c r="C52" s="273"/>
      <c r="D52" s="222" t="s">
        <v>1015</v>
      </c>
      <c r="E52" s="223"/>
      <c r="F52" s="223"/>
      <c r="G52" s="223"/>
      <c r="H52" s="224"/>
      <c r="I52" s="395"/>
    </row>
    <row r="53" spans="1:9" ht="15" x14ac:dyDescent="0.25">
      <c r="A53" s="228"/>
      <c r="B53" s="228"/>
      <c r="C53" s="273"/>
      <c r="D53" s="222" t="s">
        <v>1016</v>
      </c>
      <c r="E53" s="223"/>
      <c r="F53" s="223"/>
      <c r="G53" s="223"/>
      <c r="H53" s="224"/>
      <c r="I53" s="395"/>
    </row>
    <row r="54" spans="1:9" ht="15" x14ac:dyDescent="0.25">
      <c r="A54" s="228"/>
      <c r="B54" s="228"/>
      <c r="C54" s="273"/>
      <c r="D54" s="222" t="s">
        <v>1017</v>
      </c>
      <c r="E54" s="223"/>
      <c r="F54" s="223"/>
      <c r="G54" s="223"/>
      <c r="H54" s="224"/>
      <c r="I54" s="395"/>
    </row>
    <row r="55" spans="1:9" ht="15" x14ac:dyDescent="0.25">
      <c r="A55" s="228"/>
      <c r="B55" s="228"/>
      <c r="C55" s="273"/>
      <c r="D55" s="222" t="s">
        <v>1018</v>
      </c>
      <c r="E55" s="223"/>
      <c r="F55" s="223"/>
      <c r="G55" s="223"/>
      <c r="H55" s="224"/>
      <c r="I55" s="395"/>
    </row>
    <row r="56" spans="1:9" ht="15" x14ac:dyDescent="0.25">
      <c r="A56" s="228"/>
      <c r="B56" s="228"/>
      <c r="C56" s="273"/>
      <c r="D56" s="222" t="s">
        <v>1019</v>
      </c>
      <c r="E56" s="223"/>
      <c r="F56" s="223"/>
      <c r="G56" s="223"/>
      <c r="H56" s="224"/>
      <c r="I56" s="395"/>
    </row>
    <row r="57" spans="1:9" ht="15" x14ac:dyDescent="0.25">
      <c r="A57" s="228"/>
      <c r="B57" s="228"/>
      <c r="C57" s="242"/>
      <c r="D57" s="222" t="s">
        <v>1020</v>
      </c>
      <c r="E57" s="223"/>
      <c r="F57" s="223"/>
      <c r="G57" s="223"/>
      <c r="H57" s="224"/>
      <c r="I57" s="396"/>
    </row>
    <row r="58" spans="1:9" ht="15" x14ac:dyDescent="0.25">
      <c r="A58" s="228"/>
      <c r="B58" s="228"/>
      <c r="C58" s="264"/>
      <c r="D58" s="265"/>
      <c r="E58" s="265"/>
      <c r="F58" s="265"/>
      <c r="G58" s="265"/>
      <c r="H58" s="265"/>
      <c r="I58" s="266"/>
    </row>
    <row r="59" spans="1:9" ht="15" x14ac:dyDescent="0.25">
      <c r="A59" s="228"/>
      <c r="B59" s="228"/>
      <c r="C59" s="241" t="s">
        <v>11</v>
      </c>
      <c r="D59" s="221" t="s">
        <v>1021</v>
      </c>
      <c r="E59" s="221"/>
      <c r="F59" s="221"/>
      <c r="G59" s="221"/>
      <c r="H59" s="221"/>
      <c r="I59" s="221"/>
    </row>
    <row r="60" spans="1:9" ht="15" x14ac:dyDescent="0.25">
      <c r="A60" s="228"/>
      <c r="B60" s="228"/>
      <c r="C60" s="273"/>
      <c r="D60" s="221"/>
      <c r="E60" s="221"/>
      <c r="F60" s="221"/>
      <c r="G60" s="221"/>
      <c r="H60" s="221"/>
      <c r="I60" s="221"/>
    </row>
    <row r="61" spans="1:9" ht="15" x14ac:dyDescent="0.25">
      <c r="A61" s="228"/>
      <c r="B61" s="228"/>
      <c r="C61" s="273"/>
      <c r="D61" s="221"/>
      <c r="E61" s="221"/>
      <c r="F61" s="221"/>
      <c r="G61" s="221"/>
      <c r="H61" s="221"/>
      <c r="I61" s="221"/>
    </row>
    <row r="62" spans="1:9" ht="15" x14ac:dyDescent="0.25">
      <c r="A62" s="228"/>
      <c r="B62" s="228"/>
      <c r="C62" s="242"/>
      <c r="D62" s="221"/>
      <c r="E62" s="221"/>
      <c r="F62" s="221"/>
      <c r="G62" s="221"/>
      <c r="H62" s="221"/>
      <c r="I62" s="221"/>
    </row>
    <row r="63" spans="1:9" ht="15" x14ac:dyDescent="0.25">
      <c r="A63" s="228"/>
      <c r="B63" s="228"/>
      <c r="C63" s="264"/>
      <c r="D63" s="265"/>
      <c r="E63" s="265"/>
      <c r="F63" s="265"/>
      <c r="G63" s="265"/>
      <c r="H63" s="265"/>
      <c r="I63" s="266"/>
    </row>
    <row r="64" spans="1:9" ht="15" x14ac:dyDescent="0.25">
      <c r="A64" s="228"/>
      <c r="B64" s="228"/>
      <c r="C64" s="48" t="s">
        <v>12</v>
      </c>
      <c r="D64" s="50" t="s">
        <v>13</v>
      </c>
      <c r="E64" s="222" t="s">
        <v>1022</v>
      </c>
      <c r="F64" s="223"/>
      <c r="G64" s="223"/>
      <c r="H64" s="223"/>
      <c r="I64" s="224"/>
    </row>
    <row r="65" spans="1:9" ht="15" x14ac:dyDescent="0.25">
      <c r="A65" s="228"/>
      <c r="B65" s="228"/>
      <c r="C65" s="81" t="s">
        <v>14</v>
      </c>
      <c r="D65" s="80">
        <v>0.3</v>
      </c>
      <c r="E65" s="276" t="s">
        <v>15</v>
      </c>
      <c r="F65" s="277"/>
      <c r="G65" s="277"/>
      <c r="H65" s="277"/>
      <c r="I65" s="278"/>
    </row>
    <row r="66" spans="1:9" ht="15" x14ac:dyDescent="0.25">
      <c r="A66" s="228"/>
      <c r="B66" s="228"/>
      <c r="C66" s="81" t="s">
        <v>16</v>
      </c>
      <c r="D66" s="12">
        <v>14192</v>
      </c>
      <c r="E66" s="418" t="s">
        <v>1023</v>
      </c>
      <c r="F66" s="412"/>
      <c r="G66" s="412"/>
      <c r="H66" s="412"/>
      <c r="I66" s="412"/>
    </row>
    <row r="67" spans="1:9" ht="30" x14ac:dyDescent="0.25">
      <c r="A67" s="228"/>
      <c r="B67" s="228"/>
      <c r="C67" s="76" t="s">
        <v>17</v>
      </c>
      <c r="D67" s="74">
        <v>86.2</v>
      </c>
      <c r="E67" s="412"/>
      <c r="F67" s="412"/>
      <c r="G67" s="412"/>
      <c r="H67" s="412"/>
      <c r="I67" s="412"/>
    </row>
    <row r="68" spans="1:9" x14ac:dyDescent="0.25">
      <c r="A68" s="417"/>
      <c r="B68" s="417"/>
      <c r="C68" s="417"/>
      <c r="D68" s="417"/>
      <c r="E68" s="417"/>
      <c r="F68" s="417"/>
      <c r="G68" s="417"/>
      <c r="H68" s="417"/>
      <c r="I68" s="417"/>
    </row>
    <row r="69" spans="1:9" s="141" customFormat="1" ht="45" x14ac:dyDescent="0.2">
      <c r="A69" s="47" t="s">
        <v>0</v>
      </c>
      <c r="B69" s="47" t="s">
        <v>1</v>
      </c>
      <c r="C69" s="48" t="s">
        <v>21</v>
      </c>
      <c r="D69" s="4" t="s">
        <v>2</v>
      </c>
      <c r="E69" s="4" t="s">
        <v>23</v>
      </c>
      <c r="F69" s="4" t="s">
        <v>24</v>
      </c>
      <c r="G69" s="63" t="s">
        <v>22</v>
      </c>
      <c r="H69" s="63" t="s">
        <v>46</v>
      </c>
      <c r="I69" s="103" t="s">
        <v>3</v>
      </c>
    </row>
    <row r="70" spans="1:9" s="127" customFormat="1" ht="14.45" customHeight="1" x14ac:dyDescent="0.25">
      <c r="A70" s="45" t="s">
        <v>983</v>
      </c>
      <c r="B70" s="45">
        <v>6</v>
      </c>
      <c r="C70" s="46" t="s">
        <v>100</v>
      </c>
      <c r="D70" s="52"/>
      <c r="E70" s="52"/>
      <c r="F70" s="52"/>
      <c r="G70" s="52"/>
      <c r="H70" s="52"/>
      <c r="I70" s="100"/>
    </row>
    <row r="71" spans="1:9" x14ac:dyDescent="0.25">
      <c r="B71" s="419"/>
      <c r="C71" s="419"/>
      <c r="D71" s="419"/>
      <c r="E71" s="419"/>
      <c r="F71" s="419"/>
      <c r="G71" s="419"/>
      <c r="H71" s="419"/>
      <c r="I71" s="419"/>
    </row>
    <row r="72" spans="1:9" s="141" customFormat="1" ht="45" x14ac:dyDescent="0.2">
      <c r="A72" s="47" t="s">
        <v>0</v>
      </c>
      <c r="B72" s="47" t="s">
        <v>1</v>
      </c>
      <c r="C72" s="48" t="s">
        <v>21</v>
      </c>
      <c r="D72" s="4" t="s">
        <v>2</v>
      </c>
      <c r="E72" s="4" t="s">
        <v>23</v>
      </c>
      <c r="F72" s="4" t="s">
        <v>24</v>
      </c>
      <c r="G72" s="63" t="s">
        <v>22</v>
      </c>
      <c r="H72" s="63" t="s">
        <v>46</v>
      </c>
      <c r="I72" s="103" t="s">
        <v>3</v>
      </c>
    </row>
    <row r="73" spans="1:9" s="127" customFormat="1" ht="14.45" customHeight="1" x14ac:dyDescent="0.25">
      <c r="A73" s="45" t="s">
        <v>984</v>
      </c>
      <c r="B73" s="45">
        <v>6</v>
      </c>
      <c r="C73" s="46" t="s">
        <v>100</v>
      </c>
      <c r="D73" s="52"/>
      <c r="E73" s="52"/>
      <c r="F73" s="52"/>
      <c r="G73" s="52"/>
      <c r="H73" s="52"/>
      <c r="I73" s="100"/>
    </row>
    <row r="74" spans="1:9" x14ac:dyDescent="0.25">
      <c r="B74" s="419"/>
      <c r="C74" s="419"/>
      <c r="D74" s="419"/>
      <c r="E74" s="419"/>
      <c r="F74" s="419"/>
      <c r="G74" s="419"/>
      <c r="H74" s="419"/>
      <c r="I74" s="419"/>
    </row>
    <row r="75" spans="1:9" s="141" customFormat="1" ht="45" x14ac:dyDescent="0.2">
      <c r="A75" s="47" t="s">
        <v>0</v>
      </c>
      <c r="B75" s="47" t="s">
        <v>1</v>
      </c>
      <c r="C75" s="48" t="s">
        <v>21</v>
      </c>
      <c r="D75" s="4" t="s">
        <v>2</v>
      </c>
      <c r="E75" s="4" t="s">
        <v>23</v>
      </c>
      <c r="F75" s="4" t="s">
        <v>24</v>
      </c>
      <c r="G75" s="63" t="s">
        <v>22</v>
      </c>
      <c r="H75" s="63" t="s">
        <v>46</v>
      </c>
      <c r="I75" s="103" t="s">
        <v>3</v>
      </c>
    </row>
    <row r="76" spans="1:9" s="127" customFormat="1" ht="14.45" customHeight="1" x14ac:dyDescent="0.25">
      <c r="A76" s="45" t="s">
        <v>985</v>
      </c>
      <c r="B76" s="45">
        <v>6</v>
      </c>
      <c r="C76" s="46" t="s">
        <v>100</v>
      </c>
      <c r="D76" s="52"/>
      <c r="E76" s="52"/>
      <c r="F76" s="52"/>
      <c r="G76" s="52"/>
      <c r="H76" s="52"/>
      <c r="I76" s="100"/>
    </row>
    <row r="77" spans="1:9" x14ac:dyDescent="0.25">
      <c r="B77" s="419"/>
      <c r="C77" s="419"/>
      <c r="D77" s="419"/>
      <c r="E77" s="419"/>
      <c r="F77" s="419"/>
      <c r="G77" s="419"/>
      <c r="H77" s="419"/>
      <c r="I77" s="419"/>
    </row>
    <row r="78" spans="1:9" s="141" customFormat="1" ht="45" x14ac:dyDescent="0.2">
      <c r="A78" s="47" t="s">
        <v>0</v>
      </c>
      <c r="B78" s="47" t="s">
        <v>1</v>
      </c>
      <c r="C78" s="48" t="s">
        <v>21</v>
      </c>
      <c r="D78" s="4" t="s">
        <v>2</v>
      </c>
      <c r="E78" s="4" t="s">
        <v>23</v>
      </c>
      <c r="F78" s="4" t="s">
        <v>24</v>
      </c>
      <c r="G78" s="63" t="s">
        <v>22</v>
      </c>
      <c r="H78" s="63" t="s">
        <v>46</v>
      </c>
      <c r="I78" s="103" t="s">
        <v>3</v>
      </c>
    </row>
    <row r="79" spans="1:9" s="127" customFormat="1" ht="14.45" customHeight="1" x14ac:dyDescent="0.25">
      <c r="A79" s="45" t="s">
        <v>986</v>
      </c>
      <c r="B79" s="45">
        <v>6</v>
      </c>
      <c r="C79" s="46" t="s">
        <v>100</v>
      </c>
      <c r="D79" s="52"/>
      <c r="E79" s="52"/>
      <c r="F79" s="52"/>
      <c r="G79" s="52"/>
      <c r="H79" s="52"/>
      <c r="I79" s="100"/>
    </row>
    <row r="80" spans="1:9" x14ac:dyDescent="0.25">
      <c r="B80" s="420"/>
      <c r="C80" s="420"/>
      <c r="D80" s="420"/>
      <c r="E80" s="420"/>
      <c r="F80" s="420"/>
      <c r="G80" s="420"/>
      <c r="H80" s="420"/>
      <c r="I80" s="420"/>
    </row>
    <row r="81" spans="1:9" s="141" customFormat="1" ht="45" x14ac:dyDescent="0.2">
      <c r="A81" s="47" t="s">
        <v>0</v>
      </c>
      <c r="B81" s="47" t="s">
        <v>1</v>
      </c>
      <c r="C81" s="48" t="s">
        <v>21</v>
      </c>
      <c r="D81" s="4" t="s">
        <v>2</v>
      </c>
      <c r="E81" s="4" t="s">
        <v>23</v>
      </c>
      <c r="F81" s="4" t="s">
        <v>24</v>
      </c>
      <c r="G81" s="63" t="s">
        <v>22</v>
      </c>
      <c r="H81" s="63" t="s">
        <v>46</v>
      </c>
      <c r="I81" s="103" t="s">
        <v>967</v>
      </c>
    </row>
    <row r="82" spans="1:9" x14ac:dyDescent="0.25">
      <c r="A82" s="283" t="s">
        <v>1024</v>
      </c>
      <c r="B82" s="283">
        <v>6</v>
      </c>
      <c r="C82" s="76" t="s">
        <v>48</v>
      </c>
      <c r="D82" s="50" t="s">
        <v>7</v>
      </c>
      <c r="E82" s="50" t="s">
        <v>74</v>
      </c>
      <c r="F82" s="128"/>
      <c r="G82" s="62">
        <v>29.72</v>
      </c>
      <c r="H82" s="128"/>
      <c r="I82" s="259" t="s">
        <v>1029</v>
      </c>
    </row>
    <row r="83" spans="1:9" s="127" customFormat="1" x14ac:dyDescent="0.25">
      <c r="A83" s="284"/>
      <c r="B83" s="284"/>
      <c r="C83" s="76" t="s">
        <v>39</v>
      </c>
      <c r="D83" s="50" t="s">
        <v>7</v>
      </c>
      <c r="E83" s="50" t="s">
        <v>42</v>
      </c>
      <c r="F83" s="128"/>
      <c r="G83" s="62">
        <v>21</v>
      </c>
      <c r="H83" s="128"/>
      <c r="I83" s="260"/>
    </row>
    <row r="84" spans="1:9" s="127" customFormat="1" x14ac:dyDescent="0.25">
      <c r="A84" s="284"/>
      <c r="B84" s="284"/>
      <c r="C84" s="76" t="s">
        <v>1025</v>
      </c>
      <c r="D84" s="50" t="s">
        <v>7</v>
      </c>
      <c r="E84" s="50" t="s">
        <v>42</v>
      </c>
      <c r="F84" s="128"/>
      <c r="G84" s="62">
        <v>20</v>
      </c>
      <c r="H84" s="128"/>
      <c r="I84" s="259" t="s">
        <v>1026</v>
      </c>
    </row>
    <row r="85" spans="1:9" s="127" customFormat="1" ht="30" x14ac:dyDescent="0.25">
      <c r="A85" s="284"/>
      <c r="B85" s="284"/>
      <c r="C85" s="76" t="s">
        <v>1031</v>
      </c>
      <c r="D85" s="50" t="s">
        <v>7</v>
      </c>
      <c r="E85" s="50" t="s">
        <v>202</v>
      </c>
      <c r="F85" s="128"/>
      <c r="G85" s="62">
        <v>19.5</v>
      </c>
      <c r="H85" s="128"/>
      <c r="I85" s="299"/>
    </row>
    <row r="86" spans="1:9" s="127" customFormat="1" ht="30" x14ac:dyDescent="0.25">
      <c r="A86" s="284"/>
      <c r="B86" s="284"/>
      <c r="C86" s="76" t="s">
        <v>1027</v>
      </c>
      <c r="D86" s="50" t="s">
        <v>7</v>
      </c>
      <c r="E86" s="50" t="s">
        <v>76</v>
      </c>
      <c r="F86" s="128"/>
      <c r="G86" s="62">
        <v>20.5</v>
      </c>
      <c r="H86" s="128"/>
      <c r="I86" s="260"/>
    </row>
    <row r="87" spans="1:9" s="127" customFormat="1" ht="15.6" customHeight="1" x14ac:dyDescent="0.25">
      <c r="A87" s="284"/>
      <c r="B87" s="284"/>
      <c r="C87" s="264"/>
      <c r="D87" s="265"/>
      <c r="E87" s="265"/>
      <c r="F87" s="265"/>
      <c r="G87" s="265"/>
      <c r="H87" s="265"/>
      <c r="I87" s="266"/>
    </row>
    <row r="88" spans="1:9" s="127" customFormat="1" x14ac:dyDescent="0.25">
      <c r="A88" s="284"/>
      <c r="B88" s="284"/>
      <c r="C88" s="76" t="s">
        <v>4</v>
      </c>
      <c r="D88" s="62">
        <v>75</v>
      </c>
      <c r="E88" s="51" t="s">
        <v>18</v>
      </c>
      <c r="F88" s="421"/>
      <c r="G88" s="422"/>
      <c r="H88" s="422"/>
      <c r="I88" s="423"/>
    </row>
    <row r="89" spans="1:9" s="127" customFormat="1" ht="15.6" customHeight="1" x14ac:dyDescent="0.25">
      <c r="A89" s="284"/>
      <c r="B89" s="284"/>
      <c r="C89" s="76" t="s">
        <v>5</v>
      </c>
      <c r="D89" s="62" t="s">
        <v>6</v>
      </c>
      <c r="E89" s="238"/>
      <c r="F89" s="239"/>
      <c r="G89" s="239"/>
      <c r="H89" s="239"/>
      <c r="I89" s="240"/>
    </row>
    <row r="90" spans="1:9" ht="15.6" customHeight="1" x14ac:dyDescent="0.25">
      <c r="A90" s="284"/>
      <c r="B90" s="284"/>
      <c r="C90" s="264"/>
      <c r="D90" s="265"/>
      <c r="E90" s="265"/>
      <c r="F90" s="265"/>
      <c r="G90" s="265"/>
      <c r="H90" s="265"/>
      <c r="I90" s="266"/>
    </row>
    <row r="91" spans="1:9" ht="15.6" customHeight="1" x14ac:dyDescent="0.25">
      <c r="A91" s="284"/>
      <c r="B91" s="284"/>
      <c r="C91" s="9" t="s">
        <v>8</v>
      </c>
      <c r="D91" s="238"/>
      <c r="E91" s="239"/>
      <c r="F91" s="239"/>
      <c r="G91" s="239"/>
      <c r="H91" s="239"/>
      <c r="I91" s="240"/>
    </row>
    <row r="92" spans="1:9" ht="15.6" customHeight="1" x14ac:dyDescent="0.25">
      <c r="A92" s="284"/>
      <c r="B92" s="284"/>
      <c r="C92" s="76" t="s">
        <v>9</v>
      </c>
      <c r="D92" s="222" t="s">
        <v>66</v>
      </c>
      <c r="E92" s="223"/>
      <c r="F92" s="223"/>
      <c r="G92" s="223"/>
      <c r="H92" s="224"/>
      <c r="I92" s="98" t="s">
        <v>878</v>
      </c>
    </row>
    <row r="93" spans="1:9" s="127" customFormat="1" ht="15.6" customHeight="1" x14ac:dyDescent="0.25">
      <c r="A93" s="284"/>
      <c r="B93" s="284"/>
      <c r="C93" s="264"/>
      <c r="D93" s="265"/>
      <c r="E93" s="265"/>
      <c r="F93" s="265"/>
      <c r="G93" s="265"/>
      <c r="H93" s="265"/>
      <c r="I93" s="266"/>
    </row>
    <row r="94" spans="1:9" ht="15.6" customHeight="1" x14ac:dyDescent="0.25">
      <c r="A94" s="284"/>
      <c r="B94" s="284"/>
      <c r="C94" s="241" t="s">
        <v>10</v>
      </c>
      <c r="D94" s="222" t="s">
        <v>86</v>
      </c>
      <c r="E94" s="223"/>
      <c r="F94" s="223"/>
      <c r="G94" s="223"/>
      <c r="H94" s="224"/>
      <c r="I94" s="193" t="s">
        <v>1028</v>
      </c>
    </row>
    <row r="95" spans="1:9" ht="15.6" customHeight="1" x14ac:dyDescent="0.25">
      <c r="A95" s="284"/>
      <c r="B95" s="284"/>
      <c r="C95" s="273"/>
      <c r="D95" s="222" t="s">
        <v>568</v>
      </c>
      <c r="E95" s="223"/>
      <c r="F95" s="223"/>
      <c r="G95" s="223"/>
      <c r="H95" s="224"/>
      <c r="I95" s="193"/>
    </row>
    <row r="96" spans="1:9" ht="15.6" customHeight="1" x14ac:dyDescent="0.25">
      <c r="A96" s="284"/>
      <c r="B96" s="284"/>
      <c r="C96" s="273"/>
      <c r="D96" s="222" t="s">
        <v>569</v>
      </c>
      <c r="E96" s="223"/>
      <c r="F96" s="223"/>
      <c r="G96" s="223"/>
      <c r="H96" s="224"/>
      <c r="I96" s="193"/>
    </row>
    <row r="97" spans="1:9" ht="15.6" customHeight="1" x14ac:dyDescent="0.25">
      <c r="A97" s="284"/>
      <c r="B97" s="284"/>
      <c r="C97" s="273"/>
      <c r="D97" s="222" t="s">
        <v>429</v>
      </c>
      <c r="E97" s="223"/>
      <c r="F97" s="223"/>
      <c r="G97" s="223"/>
      <c r="H97" s="224"/>
      <c r="I97" s="193"/>
    </row>
    <row r="98" spans="1:9" ht="15.6" customHeight="1" x14ac:dyDescent="0.25">
      <c r="A98" s="284"/>
      <c r="B98" s="284"/>
      <c r="C98" s="242"/>
      <c r="D98" s="222" t="s">
        <v>523</v>
      </c>
      <c r="E98" s="223"/>
      <c r="F98" s="223"/>
      <c r="G98" s="223"/>
      <c r="H98" s="224"/>
      <c r="I98" s="193"/>
    </row>
    <row r="99" spans="1:9" s="127" customFormat="1" ht="15.6" customHeight="1" x14ac:dyDescent="0.25">
      <c r="A99" s="284"/>
      <c r="B99" s="284"/>
      <c r="C99" s="264"/>
      <c r="D99" s="265"/>
      <c r="E99" s="265"/>
      <c r="F99" s="265"/>
      <c r="G99" s="265"/>
      <c r="H99" s="265"/>
      <c r="I99" s="266"/>
    </row>
    <row r="100" spans="1:9" ht="15.6" customHeight="1" x14ac:dyDescent="0.25">
      <c r="A100" s="284"/>
      <c r="B100" s="284"/>
      <c r="C100" s="241" t="s">
        <v>11</v>
      </c>
      <c r="D100" s="212" t="s">
        <v>110</v>
      </c>
      <c r="E100" s="213"/>
      <c r="F100" s="213"/>
      <c r="G100" s="213"/>
      <c r="H100" s="213"/>
      <c r="I100" s="214"/>
    </row>
    <row r="101" spans="1:9" ht="15.6" customHeight="1" x14ac:dyDescent="0.25">
      <c r="A101" s="284"/>
      <c r="B101" s="284"/>
      <c r="C101" s="273"/>
      <c r="D101" s="215"/>
      <c r="E101" s="216"/>
      <c r="F101" s="216"/>
      <c r="G101" s="216"/>
      <c r="H101" s="216"/>
      <c r="I101" s="217"/>
    </row>
    <row r="102" spans="1:9" ht="15.6" customHeight="1" x14ac:dyDescent="0.25">
      <c r="A102" s="284"/>
      <c r="B102" s="284"/>
      <c r="C102" s="273"/>
      <c r="D102" s="215"/>
      <c r="E102" s="216"/>
      <c r="F102" s="216"/>
      <c r="G102" s="216"/>
      <c r="H102" s="216"/>
      <c r="I102" s="217"/>
    </row>
    <row r="103" spans="1:9" ht="15.6" customHeight="1" x14ac:dyDescent="0.25">
      <c r="A103" s="284"/>
      <c r="B103" s="284"/>
      <c r="C103" s="273"/>
      <c r="D103" s="215"/>
      <c r="E103" s="216"/>
      <c r="F103" s="216"/>
      <c r="G103" s="216"/>
      <c r="H103" s="216"/>
      <c r="I103" s="217"/>
    </row>
    <row r="104" spans="1:9" ht="15.6" customHeight="1" x14ac:dyDescent="0.25">
      <c r="A104" s="284"/>
      <c r="B104" s="284"/>
      <c r="C104" s="264"/>
      <c r="D104" s="265"/>
      <c r="E104" s="265"/>
      <c r="F104" s="265"/>
      <c r="G104" s="265"/>
      <c r="H104" s="265"/>
      <c r="I104" s="266"/>
    </row>
    <row r="105" spans="1:9" ht="15.6" customHeight="1" x14ac:dyDescent="0.25">
      <c r="A105" s="284"/>
      <c r="B105" s="284"/>
      <c r="C105" s="48" t="s">
        <v>12</v>
      </c>
      <c r="D105" s="50" t="s">
        <v>146</v>
      </c>
      <c r="E105" s="238"/>
      <c r="F105" s="239"/>
      <c r="G105" s="239"/>
      <c r="H105" s="239"/>
      <c r="I105" s="240"/>
    </row>
    <row r="106" spans="1:9" ht="15.6" customHeight="1" x14ac:dyDescent="0.25">
      <c r="A106" s="284"/>
      <c r="B106" s="284"/>
      <c r="C106" s="81" t="s">
        <v>14</v>
      </c>
      <c r="D106" s="80">
        <v>0.3</v>
      </c>
      <c r="E106" s="276" t="s">
        <v>15</v>
      </c>
      <c r="F106" s="277"/>
      <c r="G106" s="277"/>
      <c r="H106" s="277"/>
      <c r="I106" s="278"/>
    </row>
    <row r="107" spans="1:9" ht="15.6" customHeight="1" x14ac:dyDescent="0.25">
      <c r="A107" s="284"/>
      <c r="B107" s="284"/>
      <c r="C107" s="81" t="s">
        <v>16</v>
      </c>
      <c r="D107" s="12">
        <v>15025</v>
      </c>
      <c r="E107" s="418" t="s">
        <v>1030</v>
      </c>
      <c r="F107" s="412"/>
      <c r="G107" s="412"/>
      <c r="H107" s="412"/>
      <c r="I107" s="412"/>
    </row>
    <row r="108" spans="1:9" ht="30" x14ac:dyDescent="0.25">
      <c r="A108" s="285"/>
      <c r="B108" s="285"/>
      <c r="C108" s="76" t="s">
        <v>17</v>
      </c>
      <c r="D108" s="74">
        <v>86.5</v>
      </c>
      <c r="E108" s="412"/>
      <c r="F108" s="412"/>
      <c r="G108" s="412"/>
      <c r="H108" s="412"/>
      <c r="I108" s="412"/>
    </row>
    <row r="109" spans="1:9" x14ac:dyDescent="0.25">
      <c r="A109" s="416"/>
      <c r="B109" s="416"/>
      <c r="C109" s="416"/>
      <c r="D109" s="416"/>
      <c r="E109" s="416"/>
      <c r="F109" s="416"/>
      <c r="G109" s="416"/>
      <c r="H109" s="416"/>
      <c r="I109" s="416"/>
    </row>
    <row r="110" spans="1:9" s="141" customFormat="1" ht="45" x14ac:dyDescent="0.2">
      <c r="A110" s="47" t="s">
        <v>0</v>
      </c>
      <c r="B110" s="47" t="s">
        <v>1</v>
      </c>
      <c r="C110" s="48" t="s">
        <v>21</v>
      </c>
      <c r="D110" s="4" t="s">
        <v>2</v>
      </c>
      <c r="E110" s="4" t="s">
        <v>23</v>
      </c>
      <c r="F110" s="4" t="s">
        <v>24</v>
      </c>
      <c r="G110" s="63" t="s">
        <v>22</v>
      </c>
      <c r="H110" s="63" t="s">
        <v>46</v>
      </c>
      <c r="I110" s="103" t="s">
        <v>3</v>
      </c>
    </row>
    <row r="111" spans="1:9" s="127" customFormat="1" ht="14.45" customHeight="1" x14ac:dyDescent="0.25">
      <c r="A111" s="45" t="s">
        <v>987</v>
      </c>
      <c r="B111" s="45">
        <v>6</v>
      </c>
      <c r="C111" s="46" t="s">
        <v>100</v>
      </c>
      <c r="D111" s="52"/>
      <c r="E111" s="52"/>
      <c r="F111" s="52"/>
      <c r="G111" s="52"/>
      <c r="H111" s="52"/>
      <c r="I111" s="100"/>
    </row>
    <row r="112" spans="1:9" x14ac:dyDescent="0.25">
      <c r="A112" s="416"/>
      <c r="B112" s="416"/>
      <c r="C112" s="416"/>
      <c r="D112" s="416"/>
      <c r="E112" s="416"/>
      <c r="F112" s="416"/>
      <c r="G112" s="416"/>
      <c r="H112" s="416"/>
      <c r="I112" s="416"/>
    </row>
    <row r="113" spans="1:9" s="141" customFormat="1" ht="45" x14ac:dyDescent="0.2">
      <c r="A113" s="47" t="s">
        <v>0</v>
      </c>
      <c r="B113" s="47" t="s">
        <v>1</v>
      </c>
      <c r="C113" s="48" t="s">
        <v>21</v>
      </c>
      <c r="D113" s="4" t="s">
        <v>2</v>
      </c>
      <c r="E113" s="4" t="s">
        <v>23</v>
      </c>
      <c r="F113" s="4" t="s">
        <v>24</v>
      </c>
      <c r="G113" s="63" t="s">
        <v>22</v>
      </c>
      <c r="H113" s="63" t="s">
        <v>46</v>
      </c>
      <c r="I113" s="103" t="s">
        <v>3</v>
      </c>
    </row>
    <row r="114" spans="1:9" s="127" customFormat="1" ht="14.45" customHeight="1" x14ac:dyDescent="0.25">
      <c r="A114" s="45" t="s">
        <v>988</v>
      </c>
      <c r="B114" s="45">
        <v>6</v>
      </c>
      <c r="C114" s="46" t="s">
        <v>100</v>
      </c>
      <c r="D114" s="52"/>
      <c r="E114" s="52"/>
      <c r="F114" s="52"/>
      <c r="G114" s="52"/>
      <c r="H114" s="52"/>
      <c r="I114" s="100"/>
    </row>
    <row r="115" spans="1:9" x14ac:dyDescent="0.25">
      <c r="A115" s="416"/>
      <c r="B115" s="416"/>
      <c r="C115" s="416"/>
      <c r="D115" s="416"/>
      <c r="E115" s="416"/>
      <c r="F115" s="416"/>
      <c r="G115" s="416"/>
      <c r="H115" s="416"/>
      <c r="I115" s="416"/>
    </row>
    <row r="116" spans="1:9" ht="45" x14ac:dyDescent="0.25">
      <c r="A116" s="47" t="s">
        <v>0</v>
      </c>
      <c r="B116" s="47" t="s">
        <v>1</v>
      </c>
      <c r="C116" s="48" t="s">
        <v>21</v>
      </c>
      <c r="D116" s="4" t="s">
        <v>2</v>
      </c>
      <c r="E116" s="4" t="s">
        <v>23</v>
      </c>
      <c r="F116" s="4" t="s">
        <v>24</v>
      </c>
      <c r="G116" s="63" t="s">
        <v>22</v>
      </c>
      <c r="H116" s="63" t="s">
        <v>46</v>
      </c>
      <c r="I116" s="103" t="s">
        <v>3</v>
      </c>
    </row>
    <row r="117" spans="1:9" ht="15" x14ac:dyDescent="0.25">
      <c r="A117" s="45" t="s">
        <v>989</v>
      </c>
      <c r="B117" s="45">
        <v>6</v>
      </c>
      <c r="C117" s="46" t="s">
        <v>100</v>
      </c>
      <c r="D117" s="52"/>
      <c r="E117" s="52"/>
      <c r="F117" s="52"/>
      <c r="G117" s="52"/>
      <c r="H117" s="52"/>
      <c r="I117" s="100"/>
    </row>
    <row r="118" spans="1:9" x14ac:dyDescent="0.25">
      <c r="A118" s="417"/>
      <c r="B118" s="417"/>
      <c r="C118" s="417"/>
      <c r="D118" s="417"/>
      <c r="E118" s="417"/>
      <c r="F118" s="417"/>
      <c r="G118" s="417"/>
      <c r="H118" s="417"/>
      <c r="I118" s="417"/>
    </row>
  </sheetData>
  <mergeCells count="103">
    <mergeCell ref="E13:E14"/>
    <mergeCell ref="E11:E12"/>
    <mergeCell ref="A1:I2"/>
    <mergeCell ref="F16:I16"/>
    <mergeCell ref="E17:I17"/>
    <mergeCell ref="C18:I18"/>
    <mergeCell ref="D19:I19"/>
    <mergeCell ref="D20:H20"/>
    <mergeCell ref="C21:I21"/>
    <mergeCell ref="C13:C14"/>
    <mergeCell ref="D7:D8"/>
    <mergeCell ref="D9:D10"/>
    <mergeCell ref="D11:D12"/>
    <mergeCell ref="D13:D14"/>
    <mergeCell ref="A5:I5"/>
    <mergeCell ref="I22:I26"/>
    <mergeCell ref="C22:C26"/>
    <mergeCell ref="D28:I31"/>
    <mergeCell ref="C28:C31"/>
    <mergeCell ref="C32:I32"/>
    <mergeCell ref="E33:I33"/>
    <mergeCell ref="E34:I34"/>
    <mergeCell ref="E35:I36"/>
    <mergeCell ref="D22:H22"/>
    <mergeCell ref="D23:H23"/>
    <mergeCell ref="D24:H24"/>
    <mergeCell ref="D25:H25"/>
    <mergeCell ref="D26:H26"/>
    <mergeCell ref="C27:I27"/>
    <mergeCell ref="A37:I37"/>
    <mergeCell ref="I51:I57"/>
    <mergeCell ref="F47:I47"/>
    <mergeCell ref="E9:E10"/>
    <mergeCell ref="E7:E8"/>
    <mergeCell ref="A7:A36"/>
    <mergeCell ref="B7:B36"/>
    <mergeCell ref="F7:H8"/>
    <mergeCell ref="F9:H10"/>
    <mergeCell ref="F11:H12"/>
    <mergeCell ref="F13:H14"/>
    <mergeCell ref="I7:I14"/>
    <mergeCell ref="C15:I15"/>
    <mergeCell ref="C7:C8"/>
    <mergeCell ref="C9:C10"/>
    <mergeCell ref="C11:C12"/>
    <mergeCell ref="E48:I48"/>
    <mergeCell ref="C49:I49"/>
    <mergeCell ref="D50:I50"/>
    <mergeCell ref="D51:H51"/>
    <mergeCell ref="C51:C57"/>
    <mergeCell ref="D52:H52"/>
    <mergeCell ref="D53:H53"/>
    <mergeCell ref="D54:H54"/>
    <mergeCell ref="D55:H55"/>
    <mergeCell ref="D56:H56"/>
    <mergeCell ref="A68:I68"/>
    <mergeCell ref="D57:H57"/>
    <mergeCell ref="C58:I58"/>
    <mergeCell ref="C59:C62"/>
    <mergeCell ref="E66:I67"/>
    <mergeCell ref="E64:I64"/>
    <mergeCell ref="E65:I65"/>
    <mergeCell ref="C63:I63"/>
    <mergeCell ref="D59:I62"/>
    <mergeCell ref="B39:B67"/>
    <mergeCell ref="A39:A67"/>
    <mergeCell ref="I39:I40"/>
    <mergeCell ref="I41:I43"/>
    <mergeCell ref="I44:I45"/>
    <mergeCell ref="C46:I46"/>
    <mergeCell ref="B71:I71"/>
    <mergeCell ref="B74:I74"/>
    <mergeCell ref="B77:I77"/>
    <mergeCell ref="B80:I80"/>
    <mergeCell ref="I82:I83"/>
    <mergeCell ref="D97:H97"/>
    <mergeCell ref="D98:H98"/>
    <mergeCell ref="A82:A108"/>
    <mergeCell ref="B82:B108"/>
    <mergeCell ref="C87:I87"/>
    <mergeCell ref="F88:I88"/>
    <mergeCell ref="E89:I89"/>
    <mergeCell ref="C90:I90"/>
    <mergeCell ref="I94:I98"/>
    <mergeCell ref="I84:I86"/>
    <mergeCell ref="D91:I91"/>
    <mergeCell ref="D92:H92"/>
    <mergeCell ref="C94:C98"/>
    <mergeCell ref="D94:H94"/>
    <mergeCell ref="D95:H95"/>
    <mergeCell ref="D96:H96"/>
    <mergeCell ref="C93:I93"/>
    <mergeCell ref="C99:I99"/>
    <mergeCell ref="A109:I109"/>
    <mergeCell ref="A112:I112"/>
    <mergeCell ref="A115:I115"/>
    <mergeCell ref="A118:I118"/>
    <mergeCell ref="E107:I108"/>
    <mergeCell ref="D100:I103"/>
    <mergeCell ref="C100:C103"/>
    <mergeCell ref="C104:I104"/>
    <mergeCell ref="E105:I105"/>
    <mergeCell ref="E106:I106"/>
  </mergeCells>
  <hyperlinks>
    <hyperlink ref="E35" r:id="rId1"/>
    <hyperlink ref="E66" r:id="rId2"/>
    <hyperlink ref="E107" r:id="rId3"/>
  </hyperlinks>
  <pageMargins left="0.45" right="0.45" top="0.5" bottom="0.5" header="0" footer="0"/>
  <pageSetup scale="69" fitToHeight="0" orientation="landscape" r:id="rId4"/>
  <rowBreaks count="2" manualBreakCount="2">
    <brk id="37" max="16383" man="1"/>
    <brk id="6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3"/>
  <sheetViews>
    <sheetView workbookViewId="0">
      <selection activeCell="A3" sqref="A3"/>
    </sheetView>
  </sheetViews>
  <sheetFormatPr defaultRowHeight="15" x14ac:dyDescent="0.25"/>
  <cols>
    <col min="1" max="1" width="18.28515625" style="43" customWidth="1"/>
    <col min="2" max="2" width="6.42578125" style="163" bestFit="1" customWidth="1"/>
    <col min="3" max="3" width="33.5703125" style="163" customWidth="1"/>
    <col min="4" max="4" width="19.5703125" style="163" customWidth="1"/>
    <col min="5" max="5" width="19.7109375" style="163" customWidth="1"/>
    <col min="6" max="6" width="19.5703125" style="163" customWidth="1"/>
    <col min="7" max="7" width="15.28515625" style="163" customWidth="1"/>
    <col min="8" max="8" width="17.85546875" style="163" customWidth="1"/>
    <col min="9" max="9" width="37.140625" style="168" customWidth="1"/>
  </cols>
  <sheetData>
    <row r="1" spans="1:9" s="22" customFormat="1" x14ac:dyDescent="0.25">
      <c r="A1" s="226" t="s">
        <v>20</v>
      </c>
      <c r="B1" s="226"/>
      <c r="C1" s="226"/>
      <c r="D1" s="226"/>
      <c r="E1" s="226"/>
      <c r="F1" s="226"/>
      <c r="G1" s="226"/>
      <c r="H1" s="226"/>
      <c r="I1" s="226"/>
    </row>
    <row r="2" spans="1:9" s="127" customFormat="1" x14ac:dyDescent="0.25">
      <c r="A2" s="226"/>
      <c r="B2" s="226"/>
      <c r="C2" s="226"/>
      <c r="D2" s="226"/>
      <c r="E2" s="226"/>
      <c r="F2" s="226"/>
      <c r="G2" s="226"/>
      <c r="H2" s="226"/>
      <c r="I2" s="226"/>
    </row>
    <row r="3" spans="1:9" s="127" customFormat="1" ht="45" x14ac:dyDescent="0.25">
      <c r="A3" s="102" t="s">
        <v>0</v>
      </c>
      <c r="B3" s="103" t="s">
        <v>1</v>
      </c>
      <c r="C3" s="103" t="s">
        <v>21</v>
      </c>
      <c r="D3" s="4" t="s">
        <v>2</v>
      </c>
      <c r="E3" s="4" t="s">
        <v>23</v>
      </c>
      <c r="F3" s="4" t="s">
        <v>24</v>
      </c>
      <c r="G3" s="113" t="s">
        <v>1006</v>
      </c>
      <c r="H3" s="113" t="s">
        <v>46</v>
      </c>
      <c r="I3" s="103" t="s">
        <v>967</v>
      </c>
    </row>
    <row r="4" spans="1:9" ht="15" customHeight="1" x14ac:dyDescent="0.25">
      <c r="A4" s="228" t="s">
        <v>1033</v>
      </c>
      <c r="B4" s="228">
        <v>7</v>
      </c>
      <c r="C4" s="191" t="s">
        <v>26</v>
      </c>
      <c r="D4" s="269" t="s">
        <v>7</v>
      </c>
      <c r="E4" s="269" t="s">
        <v>59</v>
      </c>
      <c r="F4" s="269" t="s">
        <v>74</v>
      </c>
      <c r="G4" s="279">
        <v>28.21</v>
      </c>
      <c r="H4" s="280" t="s">
        <v>1034</v>
      </c>
      <c r="I4" s="244" t="s">
        <v>1035</v>
      </c>
    </row>
    <row r="5" spans="1:9" s="127" customFormat="1" ht="15" customHeight="1" x14ac:dyDescent="0.25">
      <c r="A5" s="228"/>
      <c r="B5" s="228"/>
      <c r="C5" s="191"/>
      <c r="D5" s="269"/>
      <c r="E5" s="269"/>
      <c r="F5" s="269"/>
      <c r="G5" s="279"/>
      <c r="H5" s="280"/>
      <c r="I5" s="244"/>
    </row>
    <row r="6" spans="1:9" s="127" customFormat="1" ht="15" customHeight="1" x14ac:dyDescent="0.25">
      <c r="A6" s="228"/>
      <c r="B6" s="228"/>
      <c r="C6" s="191"/>
      <c r="D6" s="269"/>
      <c r="E6" s="269"/>
      <c r="F6" s="269"/>
      <c r="G6" s="279"/>
      <c r="H6" s="280"/>
      <c r="I6" s="244"/>
    </row>
    <row r="7" spans="1:9" s="127" customFormat="1" ht="30" customHeight="1" x14ac:dyDescent="0.25">
      <c r="A7" s="228"/>
      <c r="B7" s="228"/>
      <c r="C7" s="191" t="s">
        <v>1036</v>
      </c>
      <c r="D7" s="269" t="s">
        <v>7</v>
      </c>
      <c r="E7" s="269" t="s">
        <v>1037</v>
      </c>
      <c r="F7" s="269" t="s">
        <v>1037</v>
      </c>
      <c r="G7" s="279">
        <v>25.44</v>
      </c>
      <c r="H7" s="280" t="s">
        <v>1038</v>
      </c>
      <c r="I7" s="244"/>
    </row>
    <row r="8" spans="1:9" s="127" customFormat="1" ht="15" customHeight="1" x14ac:dyDescent="0.25">
      <c r="A8" s="228"/>
      <c r="B8" s="228"/>
      <c r="C8" s="191"/>
      <c r="D8" s="269"/>
      <c r="E8" s="269"/>
      <c r="F8" s="269"/>
      <c r="G8" s="279"/>
      <c r="H8" s="280"/>
      <c r="I8" s="244"/>
    </row>
    <row r="9" spans="1:9" s="127" customFormat="1" ht="15" customHeight="1" x14ac:dyDescent="0.25">
      <c r="A9" s="228"/>
      <c r="B9" s="228"/>
      <c r="C9" s="191"/>
      <c r="D9" s="269"/>
      <c r="E9" s="269"/>
      <c r="F9" s="269"/>
      <c r="G9" s="279"/>
      <c r="H9" s="280"/>
      <c r="I9" s="244"/>
    </row>
    <row r="10" spans="1:9" s="127" customFormat="1" ht="15" customHeight="1" x14ac:dyDescent="0.25">
      <c r="A10" s="228"/>
      <c r="B10" s="228"/>
      <c r="C10" s="191" t="s">
        <v>1039</v>
      </c>
      <c r="D10" s="269" t="s">
        <v>7</v>
      </c>
      <c r="E10" s="269" t="s">
        <v>331</v>
      </c>
      <c r="F10" s="269" t="s">
        <v>485</v>
      </c>
      <c r="G10" s="279">
        <v>21.29</v>
      </c>
      <c r="H10" s="280" t="s">
        <v>1038</v>
      </c>
      <c r="I10" s="244"/>
    </row>
    <row r="11" spans="1:9" ht="14.45" customHeight="1" x14ac:dyDescent="0.25">
      <c r="A11" s="228"/>
      <c r="B11" s="228"/>
      <c r="C11" s="191"/>
      <c r="D11" s="269"/>
      <c r="E11" s="269"/>
      <c r="F11" s="269"/>
      <c r="G11" s="279"/>
      <c r="H11" s="280"/>
      <c r="I11" s="244"/>
    </row>
    <row r="12" spans="1:9" ht="15.6" customHeight="1" x14ac:dyDescent="0.25">
      <c r="A12" s="228"/>
      <c r="B12" s="228"/>
      <c r="C12" s="191"/>
      <c r="D12" s="269"/>
      <c r="E12" s="269"/>
      <c r="F12" s="269"/>
      <c r="G12" s="279"/>
      <c r="H12" s="280"/>
      <c r="I12" s="244"/>
    </row>
    <row r="13" spans="1:9" x14ac:dyDescent="0.25">
      <c r="A13" s="228"/>
      <c r="B13" s="228"/>
      <c r="C13" s="438"/>
      <c r="D13" s="438"/>
      <c r="E13" s="438"/>
      <c r="F13" s="438"/>
      <c r="G13" s="438"/>
      <c r="H13" s="438"/>
      <c r="I13" s="438"/>
    </row>
    <row r="14" spans="1:9" ht="15.6" customHeight="1" x14ac:dyDescent="0.25">
      <c r="A14" s="228"/>
      <c r="B14" s="228"/>
      <c r="C14" s="121" t="s">
        <v>4</v>
      </c>
      <c r="D14" s="111">
        <v>70</v>
      </c>
      <c r="E14" s="112" t="s">
        <v>18</v>
      </c>
      <c r="F14" s="301"/>
      <c r="G14" s="301"/>
      <c r="H14" s="301"/>
      <c r="I14" s="301"/>
    </row>
    <row r="15" spans="1:9" x14ac:dyDescent="0.25">
      <c r="A15" s="228"/>
      <c r="B15" s="228"/>
      <c r="C15" s="121" t="s">
        <v>5</v>
      </c>
      <c r="D15" s="111" t="s">
        <v>6</v>
      </c>
      <c r="E15" s="275"/>
      <c r="F15" s="275"/>
      <c r="G15" s="275"/>
      <c r="H15" s="275"/>
      <c r="I15" s="275"/>
    </row>
    <row r="16" spans="1:9" x14ac:dyDescent="0.25">
      <c r="A16" s="228"/>
      <c r="B16" s="228"/>
      <c r="C16" s="438"/>
      <c r="D16" s="438"/>
      <c r="E16" s="438"/>
      <c r="F16" s="438"/>
      <c r="G16" s="438"/>
      <c r="H16" s="438"/>
      <c r="I16" s="438"/>
    </row>
    <row r="17" spans="1:9" x14ac:dyDescent="0.25">
      <c r="A17" s="228"/>
      <c r="B17" s="228"/>
      <c r="C17" s="9" t="s">
        <v>8</v>
      </c>
      <c r="D17" s="269"/>
      <c r="E17" s="269"/>
      <c r="F17" s="269"/>
      <c r="G17" s="269"/>
      <c r="H17" s="269"/>
      <c r="I17" s="269"/>
    </row>
    <row r="18" spans="1:9" ht="15" customHeight="1" x14ac:dyDescent="0.25">
      <c r="A18" s="228"/>
      <c r="B18" s="228"/>
      <c r="C18" s="121" t="s">
        <v>9</v>
      </c>
      <c r="D18" s="192" t="s">
        <v>1040</v>
      </c>
      <c r="E18" s="192"/>
      <c r="F18" s="192"/>
      <c r="G18" s="192"/>
      <c r="H18" s="192"/>
      <c r="I18" s="98" t="s">
        <v>1041</v>
      </c>
    </row>
    <row r="19" spans="1:9" s="127" customFormat="1" ht="15" customHeight="1" x14ac:dyDescent="0.25">
      <c r="A19" s="228"/>
      <c r="B19" s="228"/>
      <c r="C19" s="228"/>
      <c r="D19" s="228"/>
      <c r="E19" s="228"/>
      <c r="F19" s="228"/>
      <c r="G19" s="228"/>
      <c r="H19" s="228"/>
      <c r="I19" s="228"/>
    </row>
    <row r="20" spans="1:9" ht="15" customHeight="1" x14ac:dyDescent="0.25">
      <c r="A20" s="228"/>
      <c r="B20" s="228"/>
      <c r="C20" s="241" t="s">
        <v>10</v>
      </c>
      <c r="D20" s="192" t="s">
        <v>68</v>
      </c>
      <c r="E20" s="192"/>
      <c r="F20" s="192"/>
      <c r="G20" s="192"/>
      <c r="H20" s="192"/>
      <c r="I20" s="193" t="s">
        <v>19</v>
      </c>
    </row>
    <row r="21" spans="1:9" ht="15" customHeight="1" x14ac:dyDescent="0.25">
      <c r="A21" s="228"/>
      <c r="B21" s="228"/>
      <c r="C21" s="273"/>
      <c r="D21" s="192" t="s">
        <v>1042</v>
      </c>
      <c r="E21" s="192"/>
      <c r="F21" s="192"/>
      <c r="G21" s="192"/>
      <c r="H21" s="192"/>
      <c r="I21" s="193"/>
    </row>
    <row r="22" spans="1:9" ht="15" customHeight="1" x14ac:dyDescent="0.25">
      <c r="A22" s="228"/>
      <c r="B22" s="228"/>
      <c r="C22" s="273"/>
      <c r="D22" s="192" t="s">
        <v>1043</v>
      </c>
      <c r="E22" s="192"/>
      <c r="F22" s="192"/>
      <c r="G22" s="192"/>
      <c r="H22" s="192"/>
      <c r="I22" s="193"/>
    </row>
    <row r="23" spans="1:9" ht="15" customHeight="1" x14ac:dyDescent="0.25">
      <c r="A23" s="228"/>
      <c r="B23" s="228"/>
      <c r="C23" s="242"/>
      <c r="D23" s="192" t="s">
        <v>523</v>
      </c>
      <c r="E23" s="192"/>
      <c r="F23" s="192"/>
      <c r="G23" s="192"/>
      <c r="H23" s="192"/>
      <c r="I23" s="193"/>
    </row>
    <row r="24" spans="1:9" x14ac:dyDescent="0.25">
      <c r="A24" s="228"/>
      <c r="B24" s="228"/>
      <c r="C24" s="228"/>
      <c r="D24" s="228"/>
      <c r="E24" s="228"/>
      <c r="F24" s="228"/>
      <c r="G24" s="228"/>
      <c r="H24" s="228"/>
      <c r="I24" s="228"/>
    </row>
    <row r="25" spans="1:9" ht="15" customHeight="1" x14ac:dyDescent="0.25">
      <c r="A25" s="228"/>
      <c r="B25" s="228"/>
      <c r="C25" s="191" t="s">
        <v>11</v>
      </c>
      <c r="D25" s="221" t="s">
        <v>1044</v>
      </c>
      <c r="E25" s="221"/>
      <c r="F25" s="221"/>
      <c r="G25" s="221"/>
      <c r="H25" s="221"/>
      <c r="I25" s="221"/>
    </row>
    <row r="26" spans="1:9" s="127" customFormat="1" ht="15" customHeight="1" x14ac:dyDescent="0.25">
      <c r="A26" s="228"/>
      <c r="B26" s="228"/>
      <c r="C26" s="191"/>
      <c r="D26" s="221"/>
      <c r="E26" s="221"/>
      <c r="F26" s="221"/>
      <c r="G26" s="221"/>
      <c r="H26" s="221"/>
      <c r="I26" s="221"/>
    </row>
    <row r="27" spans="1:9" s="127" customFormat="1" ht="15" customHeight="1" x14ac:dyDescent="0.25">
      <c r="A27" s="228"/>
      <c r="B27" s="228"/>
      <c r="C27" s="191"/>
      <c r="D27" s="221"/>
      <c r="E27" s="221"/>
      <c r="F27" s="221"/>
      <c r="G27" s="221"/>
      <c r="H27" s="221"/>
      <c r="I27" s="221"/>
    </row>
    <row r="28" spans="1:9" ht="15" customHeight="1" x14ac:dyDescent="0.25">
      <c r="A28" s="228"/>
      <c r="B28" s="228"/>
      <c r="C28" s="191"/>
      <c r="D28" s="221"/>
      <c r="E28" s="221"/>
      <c r="F28" s="221"/>
      <c r="G28" s="221"/>
      <c r="H28" s="221"/>
      <c r="I28" s="221"/>
    </row>
    <row r="29" spans="1:9" x14ac:dyDescent="0.25">
      <c r="A29" s="228"/>
      <c r="B29" s="228"/>
      <c r="C29" s="228"/>
      <c r="D29" s="228"/>
      <c r="E29" s="228"/>
      <c r="F29" s="228"/>
      <c r="G29" s="228"/>
      <c r="H29" s="228"/>
      <c r="I29" s="228"/>
    </row>
    <row r="30" spans="1:9" x14ac:dyDescent="0.25">
      <c r="A30" s="228"/>
      <c r="B30" s="228"/>
      <c r="C30" s="103" t="s">
        <v>12</v>
      </c>
      <c r="D30" s="110" t="s">
        <v>94</v>
      </c>
      <c r="E30" s="269"/>
      <c r="F30" s="269"/>
      <c r="G30" s="269"/>
      <c r="H30" s="269"/>
      <c r="I30" s="269"/>
    </row>
    <row r="31" spans="1:9" ht="15" customHeight="1" x14ac:dyDescent="0.25">
      <c r="A31" s="228"/>
      <c r="B31" s="228"/>
      <c r="C31" s="117" t="s">
        <v>14</v>
      </c>
      <c r="D31" s="118">
        <v>0.17</v>
      </c>
      <c r="E31" s="193" t="s">
        <v>15</v>
      </c>
      <c r="F31" s="193"/>
      <c r="G31" s="193"/>
      <c r="H31" s="193"/>
      <c r="I31" s="193"/>
    </row>
    <row r="32" spans="1:9" x14ac:dyDescent="0.25">
      <c r="A32" s="228"/>
      <c r="B32" s="228"/>
      <c r="C32" s="117" t="s">
        <v>16</v>
      </c>
      <c r="D32" s="12">
        <v>20353</v>
      </c>
      <c r="E32" s="439" t="s">
        <v>1046</v>
      </c>
      <c r="F32" s="439"/>
      <c r="G32" s="439"/>
      <c r="H32" s="439"/>
      <c r="I32" s="439"/>
    </row>
    <row r="33" spans="1:9" ht="30" x14ac:dyDescent="0.25">
      <c r="A33" s="228"/>
      <c r="B33" s="228"/>
      <c r="C33" s="121" t="s">
        <v>17</v>
      </c>
      <c r="D33" s="119">
        <v>87.4</v>
      </c>
      <c r="E33" s="439"/>
      <c r="F33" s="439"/>
      <c r="G33" s="439"/>
      <c r="H33" s="439"/>
      <c r="I33" s="439"/>
    </row>
    <row r="34" spans="1:9" x14ac:dyDescent="0.25">
      <c r="A34" s="306"/>
      <c r="B34" s="306"/>
      <c r="C34" s="306"/>
      <c r="D34" s="306"/>
      <c r="E34" s="306"/>
      <c r="F34" s="306"/>
      <c r="G34" s="306"/>
      <c r="H34" s="306"/>
      <c r="I34" s="306"/>
    </row>
    <row r="35" spans="1:9" ht="45" x14ac:dyDescent="0.25">
      <c r="A35" s="102" t="s">
        <v>0</v>
      </c>
      <c r="B35" s="102" t="s">
        <v>1</v>
      </c>
      <c r="C35" s="103" t="s">
        <v>21</v>
      </c>
      <c r="D35" s="4" t="s">
        <v>2</v>
      </c>
      <c r="E35" s="4" t="s">
        <v>23</v>
      </c>
      <c r="F35" s="4" t="s">
        <v>24</v>
      </c>
      <c r="G35" s="113" t="s">
        <v>22</v>
      </c>
      <c r="H35" s="113" t="s">
        <v>46</v>
      </c>
      <c r="I35" s="103" t="s">
        <v>3</v>
      </c>
    </row>
    <row r="36" spans="1:9" x14ac:dyDescent="0.25">
      <c r="A36" s="45" t="s">
        <v>1047</v>
      </c>
      <c r="B36" s="153">
        <v>7</v>
      </c>
      <c r="C36" s="154" t="s">
        <v>100</v>
      </c>
      <c r="D36" s="115"/>
      <c r="E36" s="115"/>
      <c r="F36" s="115"/>
      <c r="G36" s="115"/>
      <c r="H36" s="115"/>
      <c r="I36" s="106"/>
    </row>
    <row r="37" spans="1:9" x14ac:dyDescent="0.25">
      <c r="A37" s="281"/>
      <c r="B37" s="281"/>
      <c r="C37" s="281"/>
      <c r="D37" s="281"/>
      <c r="E37" s="281"/>
      <c r="F37" s="281"/>
      <c r="G37" s="281"/>
      <c r="H37" s="281"/>
      <c r="I37" s="281"/>
    </row>
    <row r="38" spans="1:9" s="127" customFormat="1" ht="45" x14ac:dyDescent="0.25">
      <c r="A38" s="102" t="s">
        <v>0</v>
      </c>
      <c r="B38" s="103" t="s">
        <v>1</v>
      </c>
      <c r="C38" s="103" t="s">
        <v>21</v>
      </c>
      <c r="D38" s="4" t="s">
        <v>2</v>
      </c>
      <c r="E38" s="4" t="s">
        <v>23</v>
      </c>
      <c r="F38" s="4" t="s">
        <v>24</v>
      </c>
      <c r="G38" s="113" t="s">
        <v>1006</v>
      </c>
      <c r="H38" s="113" t="s">
        <v>46</v>
      </c>
      <c r="I38" s="103" t="s">
        <v>967</v>
      </c>
    </row>
    <row r="39" spans="1:9" ht="30" x14ac:dyDescent="0.25">
      <c r="A39" s="228" t="s">
        <v>1048</v>
      </c>
      <c r="B39" s="228">
        <v>7</v>
      </c>
      <c r="C39" s="121" t="s">
        <v>1070</v>
      </c>
      <c r="D39" s="110" t="s">
        <v>7</v>
      </c>
      <c r="E39" s="110" t="s">
        <v>139</v>
      </c>
      <c r="F39" s="110"/>
      <c r="G39" s="111">
        <v>30.27</v>
      </c>
      <c r="H39" s="109" t="s">
        <v>1049</v>
      </c>
      <c r="I39" s="244" t="s">
        <v>1051</v>
      </c>
    </row>
    <row r="40" spans="1:9" ht="15.6" customHeight="1" x14ac:dyDescent="0.25">
      <c r="A40" s="228"/>
      <c r="B40" s="228"/>
      <c r="C40" s="121" t="s">
        <v>50</v>
      </c>
      <c r="D40" s="110" t="s">
        <v>7</v>
      </c>
      <c r="E40" s="110" t="s">
        <v>713</v>
      </c>
      <c r="F40" s="110"/>
      <c r="G40" s="111">
        <v>21.65</v>
      </c>
      <c r="H40" s="109" t="s">
        <v>1050</v>
      </c>
      <c r="I40" s="244"/>
    </row>
    <row r="41" spans="1:9" ht="30" x14ac:dyDescent="0.25">
      <c r="A41" s="228"/>
      <c r="B41" s="228"/>
      <c r="C41" s="121" t="s">
        <v>1068</v>
      </c>
      <c r="D41" s="110" t="s">
        <v>7</v>
      </c>
      <c r="E41" s="110" t="s">
        <v>272</v>
      </c>
      <c r="F41" s="110"/>
      <c r="G41" s="111">
        <v>17</v>
      </c>
      <c r="H41" s="109" t="s">
        <v>1052</v>
      </c>
      <c r="I41" s="244" t="s">
        <v>1067</v>
      </c>
    </row>
    <row r="42" spans="1:9" ht="30" x14ac:dyDescent="0.25">
      <c r="A42" s="228"/>
      <c r="B42" s="228"/>
      <c r="C42" s="121" t="s">
        <v>1069</v>
      </c>
      <c r="D42" s="110" t="s">
        <v>7</v>
      </c>
      <c r="E42" s="110" t="s">
        <v>1053</v>
      </c>
      <c r="F42" s="110"/>
      <c r="G42" s="111">
        <v>16</v>
      </c>
      <c r="H42" s="109" t="s">
        <v>1054</v>
      </c>
      <c r="I42" s="244"/>
    </row>
    <row r="43" spans="1:9" x14ac:dyDescent="0.25">
      <c r="A43" s="228"/>
      <c r="B43" s="228"/>
      <c r="C43" s="440"/>
      <c r="D43" s="440"/>
      <c r="E43" s="440"/>
      <c r="F43" s="440"/>
      <c r="G43" s="440"/>
      <c r="H43" s="440"/>
      <c r="I43" s="440"/>
    </row>
    <row r="44" spans="1:9" ht="15.6" customHeight="1" x14ac:dyDescent="0.25">
      <c r="A44" s="228"/>
      <c r="B44" s="228"/>
      <c r="C44" s="121" t="s">
        <v>4</v>
      </c>
      <c r="D44" s="111">
        <v>75</v>
      </c>
      <c r="E44" s="112" t="s">
        <v>18</v>
      </c>
      <c r="F44" s="301"/>
      <c r="G44" s="301"/>
      <c r="H44" s="301"/>
      <c r="I44" s="301"/>
    </row>
    <row r="45" spans="1:9" x14ac:dyDescent="0.25">
      <c r="A45" s="228"/>
      <c r="B45" s="228"/>
      <c r="C45" s="121" t="s">
        <v>5</v>
      </c>
      <c r="D45" s="111" t="s">
        <v>6</v>
      </c>
      <c r="E45" s="275"/>
      <c r="F45" s="275"/>
      <c r="G45" s="275"/>
      <c r="H45" s="275"/>
      <c r="I45" s="275"/>
    </row>
    <row r="46" spans="1:9" x14ac:dyDescent="0.25">
      <c r="A46" s="228"/>
      <c r="B46" s="228"/>
      <c r="C46" s="440"/>
      <c r="D46" s="440"/>
      <c r="E46" s="440"/>
      <c r="F46" s="440"/>
      <c r="G46" s="440"/>
      <c r="H46" s="440"/>
      <c r="I46" s="440"/>
    </row>
    <row r="47" spans="1:9" x14ac:dyDescent="0.25">
      <c r="A47" s="228"/>
      <c r="B47" s="228"/>
      <c r="C47" s="9" t="s">
        <v>8</v>
      </c>
      <c r="D47" s="269"/>
      <c r="E47" s="269"/>
      <c r="F47" s="269"/>
      <c r="G47" s="269"/>
      <c r="H47" s="269"/>
      <c r="I47" s="269"/>
    </row>
    <row r="48" spans="1:9" ht="15" customHeight="1" x14ac:dyDescent="0.25">
      <c r="A48" s="228"/>
      <c r="B48" s="228"/>
      <c r="C48" s="121" t="s">
        <v>9</v>
      </c>
      <c r="D48" s="192" t="s">
        <v>1055</v>
      </c>
      <c r="E48" s="192"/>
      <c r="F48" s="192"/>
      <c r="G48" s="192"/>
      <c r="H48" s="192"/>
      <c r="I48" s="98" t="s">
        <v>1056</v>
      </c>
    </row>
    <row r="49" spans="1:9" s="127" customFormat="1" x14ac:dyDescent="0.25">
      <c r="A49" s="228"/>
      <c r="B49" s="228"/>
      <c r="C49" s="228"/>
      <c r="D49" s="228"/>
      <c r="E49" s="228"/>
      <c r="F49" s="228"/>
      <c r="G49" s="228"/>
      <c r="H49" s="228"/>
      <c r="I49" s="228"/>
    </row>
    <row r="50" spans="1:9" ht="15" customHeight="1" x14ac:dyDescent="0.25">
      <c r="A50" s="228"/>
      <c r="B50" s="228"/>
      <c r="C50" s="191" t="s">
        <v>10</v>
      </c>
      <c r="D50" s="192" t="s">
        <v>1057</v>
      </c>
      <c r="E50" s="192"/>
      <c r="F50" s="192"/>
      <c r="G50" s="192"/>
      <c r="H50" s="192"/>
      <c r="I50" s="193" t="s">
        <v>1058</v>
      </c>
    </row>
    <row r="51" spans="1:9" ht="15" customHeight="1" x14ac:dyDescent="0.25">
      <c r="A51" s="228"/>
      <c r="B51" s="228"/>
      <c r="C51" s="191"/>
      <c r="D51" s="192" t="s">
        <v>1059</v>
      </c>
      <c r="E51" s="192"/>
      <c r="F51" s="192"/>
      <c r="G51" s="192"/>
      <c r="H51" s="192"/>
      <c r="I51" s="193"/>
    </row>
    <row r="52" spans="1:9" ht="15" customHeight="1" x14ac:dyDescent="0.25">
      <c r="A52" s="228"/>
      <c r="B52" s="228"/>
      <c r="C52" s="191"/>
      <c r="D52" s="192" t="s">
        <v>1060</v>
      </c>
      <c r="E52" s="192"/>
      <c r="F52" s="192"/>
      <c r="G52" s="192"/>
      <c r="H52" s="192"/>
      <c r="I52" s="193"/>
    </row>
    <row r="53" spans="1:9" ht="15" customHeight="1" x14ac:dyDescent="0.25">
      <c r="A53" s="228"/>
      <c r="B53" s="228"/>
      <c r="C53" s="191"/>
      <c r="D53" s="192" t="s">
        <v>1061</v>
      </c>
      <c r="E53" s="192"/>
      <c r="F53" s="192"/>
      <c r="G53" s="192"/>
      <c r="H53" s="192"/>
      <c r="I53" s="193"/>
    </row>
    <row r="54" spans="1:9" ht="15" customHeight="1" x14ac:dyDescent="0.25">
      <c r="A54" s="228"/>
      <c r="B54" s="228"/>
      <c r="C54" s="191"/>
      <c r="D54" s="192" t="s">
        <v>1062</v>
      </c>
      <c r="E54" s="192"/>
      <c r="F54" s="192"/>
      <c r="G54" s="192"/>
      <c r="H54" s="192"/>
      <c r="I54" s="193"/>
    </row>
    <row r="55" spans="1:9" ht="15" customHeight="1" x14ac:dyDescent="0.25">
      <c r="A55" s="228"/>
      <c r="B55" s="228"/>
      <c r="C55" s="191"/>
      <c r="D55" s="192" t="s">
        <v>1063</v>
      </c>
      <c r="E55" s="192"/>
      <c r="F55" s="192"/>
      <c r="G55" s="192"/>
      <c r="H55" s="192"/>
      <c r="I55" s="193"/>
    </row>
    <row r="56" spans="1:9" x14ac:dyDescent="0.25">
      <c r="A56" s="228"/>
      <c r="B56" s="228"/>
      <c r="C56" s="228"/>
      <c r="D56" s="228"/>
      <c r="E56" s="228"/>
      <c r="F56" s="228"/>
      <c r="G56" s="228"/>
      <c r="H56" s="228"/>
      <c r="I56" s="228"/>
    </row>
    <row r="57" spans="1:9" ht="15" customHeight="1" x14ac:dyDescent="0.25">
      <c r="A57" s="228"/>
      <c r="B57" s="228"/>
      <c r="C57" s="191" t="s">
        <v>11</v>
      </c>
      <c r="D57" s="221" t="s">
        <v>1064</v>
      </c>
      <c r="E57" s="221"/>
      <c r="F57" s="221"/>
      <c r="G57" s="221"/>
      <c r="H57" s="221"/>
      <c r="I57" s="221"/>
    </row>
    <row r="58" spans="1:9" ht="15" customHeight="1" x14ac:dyDescent="0.25">
      <c r="A58" s="228"/>
      <c r="B58" s="228"/>
      <c r="C58" s="191"/>
      <c r="D58" s="221"/>
      <c r="E58" s="221"/>
      <c r="F58" s="221"/>
      <c r="G58" s="221"/>
      <c r="H58" s="221"/>
      <c r="I58" s="221"/>
    </row>
    <row r="59" spans="1:9" ht="15" customHeight="1" x14ac:dyDescent="0.25">
      <c r="A59" s="228"/>
      <c r="B59" s="228"/>
      <c r="C59" s="191"/>
      <c r="D59" s="221"/>
      <c r="E59" s="221"/>
      <c r="F59" s="221"/>
      <c r="G59" s="221"/>
      <c r="H59" s="221"/>
      <c r="I59" s="221"/>
    </row>
    <row r="60" spans="1:9" ht="15" customHeight="1" x14ac:dyDescent="0.25">
      <c r="A60" s="228"/>
      <c r="B60" s="228"/>
      <c r="C60" s="191"/>
      <c r="D60" s="221"/>
      <c r="E60" s="221"/>
      <c r="F60" s="221"/>
      <c r="G60" s="221"/>
      <c r="H60" s="221"/>
      <c r="I60" s="221"/>
    </row>
    <row r="61" spans="1:9" x14ac:dyDescent="0.25">
      <c r="A61" s="228"/>
      <c r="B61" s="228"/>
      <c r="C61" s="228"/>
      <c r="D61" s="228"/>
      <c r="E61" s="228"/>
      <c r="F61" s="228"/>
      <c r="G61" s="228"/>
      <c r="H61" s="228"/>
      <c r="I61" s="228"/>
    </row>
    <row r="62" spans="1:9" x14ac:dyDescent="0.25">
      <c r="A62" s="228"/>
      <c r="B62" s="228"/>
      <c r="C62" s="103" t="s">
        <v>12</v>
      </c>
      <c r="D62" s="110" t="s">
        <v>94</v>
      </c>
      <c r="E62" s="269"/>
      <c r="F62" s="269"/>
      <c r="G62" s="269"/>
      <c r="H62" s="269"/>
      <c r="I62" s="269"/>
    </row>
    <row r="63" spans="1:9" ht="15" customHeight="1" x14ac:dyDescent="0.25">
      <c r="A63" s="228"/>
      <c r="B63" s="228"/>
      <c r="C63" s="117" t="s">
        <v>14</v>
      </c>
      <c r="D63" s="118">
        <v>0.47</v>
      </c>
      <c r="E63" s="193" t="s">
        <v>15</v>
      </c>
      <c r="F63" s="193"/>
      <c r="G63" s="193"/>
      <c r="H63" s="193"/>
      <c r="I63" s="193"/>
    </row>
    <row r="64" spans="1:9" ht="15" customHeight="1" x14ac:dyDescent="0.25">
      <c r="A64" s="228"/>
      <c r="B64" s="228"/>
      <c r="C64" s="117" t="s">
        <v>1065</v>
      </c>
      <c r="D64" s="12">
        <v>30840</v>
      </c>
      <c r="E64" s="441" t="s">
        <v>1066</v>
      </c>
      <c r="F64" s="441"/>
      <c r="G64" s="441"/>
      <c r="H64" s="441"/>
      <c r="I64" s="441"/>
    </row>
    <row r="65" spans="1:9" ht="15.6" customHeight="1" x14ac:dyDescent="0.25">
      <c r="A65" s="228"/>
      <c r="B65" s="228"/>
      <c r="C65" s="121" t="s">
        <v>17</v>
      </c>
      <c r="D65" s="119">
        <v>77.599999999999994</v>
      </c>
      <c r="E65" s="441"/>
      <c r="F65" s="441"/>
      <c r="G65" s="441"/>
      <c r="H65" s="441"/>
      <c r="I65" s="441"/>
    </row>
    <row r="66" spans="1:9" x14ac:dyDescent="0.25">
      <c r="A66" s="306"/>
      <c r="B66" s="306"/>
      <c r="C66" s="306"/>
      <c r="D66" s="306"/>
      <c r="E66" s="306"/>
      <c r="F66" s="306"/>
      <c r="G66" s="306"/>
      <c r="H66" s="306"/>
      <c r="I66" s="306"/>
    </row>
    <row r="67" spans="1:9" s="127" customFormat="1" ht="45" x14ac:dyDescent="0.25">
      <c r="A67" s="102" t="s">
        <v>0</v>
      </c>
      <c r="B67" s="103" t="s">
        <v>1</v>
      </c>
      <c r="C67" s="103" t="s">
        <v>21</v>
      </c>
      <c r="D67" s="4" t="s">
        <v>2</v>
      </c>
      <c r="E67" s="4" t="s">
        <v>23</v>
      </c>
      <c r="F67" s="4" t="s">
        <v>24</v>
      </c>
      <c r="G67" s="113" t="s">
        <v>1006</v>
      </c>
      <c r="H67" s="113" t="s">
        <v>46</v>
      </c>
      <c r="I67" s="103" t="s">
        <v>967</v>
      </c>
    </row>
    <row r="68" spans="1:9" ht="15" customHeight="1" x14ac:dyDescent="0.25">
      <c r="A68" s="228" t="s">
        <v>1072</v>
      </c>
      <c r="B68" s="228">
        <v>7</v>
      </c>
      <c r="C68" s="191" t="s">
        <v>26</v>
      </c>
      <c r="D68" s="269" t="s">
        <v>7</v>
      </c>
      <c r="E68" s="269" t="s">
        <v>56</v>
      </c>
      <c r="F68" s="269"/>
      <c r="G68" s="279">
        <v>49.3</v>
      </c>
      <c r="H68" s="280" t="s">
        <v>1081</v>
      </c>
      <c r="I68" s="442" t="s">
        <v>1279</v>
      </c>
    </row>
    <row r="69" spans="1:9" ht="15" customHeight="1" x14ac:dyDescent="0.25">
      <c r="A69" s="228"/>
      <c r="B69" s="228"/>
      <c r="C69" s="191"/>
      <c r="D69" s="269"/>
      <c r="E69" s="269"/>
      <c r="F69" s="269"/>
      <c r="G69" s="279"/>
      <c r="H69" s="280"/>
      <c r="I69" s="442"/>
    </row>
    <row r="70" spans="1:9" ht="15" customHeight="1" x14ac:dyDescent="0.25">
      <c r="A70" s="228"/>
      <c r="B70" s="228"/>
      <c r="C70" s="191" t="s">
        <v>82</v>
      </c>
      <c r="D70" s="269" t="s">
        <v>7</v>
      </c>
      <c r="E70" s="269" t="s">
        <v>159</v>
      </c>
      <c r="F70" s="269"/>
      <c r="G70" s="279">
        <v>30.26</v>
      </c>
      <c r="H70" s="280" t="s">
        <v>1082</v>
      </c>
      <c r="I70" s="442"/>
    </row>
    <row r="71" spans="1:9" ht="15" customHeight="1" x14ac:dyDescent="0.25">
      <c r="A71" s="228"/>
      <c r="B71" s="228"/>
      <c r="C71" s="191"/>
      <c r="D71" s="269"/>
      <c r="E71" s="269"/>
      <c r="F71" s="269"/>
      <c r="G71" s="279"/>
      <c r="H71" s="280"/>
      <c r="I71" s="442"/>
    </row>
    <row r="72" spans="1:9" ht="15" customHeight="1" x14ac:dyDescent="0.25">
      <c r="A72" s="228"/>
      <c r="B72" s="228"/>
      <c r="C72" s="191" t="s">
        <v>1073</v>
      </c>
      <c r="D72" s="269" t="s">
        <v>673</v>
      </c>
      <c r="E72" s="269" t="s">
        <v>670</v>
      </c>
      <c r="F72" s="443"/>
      <c r="G72" s="279">
        <v>34.659999999999997</v>
      </c>
      <c r="H72" s="280" t="s">
        <v>1083</v>
      </c>
      <c r="I72" s="442"/>
    </row>
    <row r="73" spans="1:9" ht="15" customHeight="1" x14ac:dyDescent="0.25">
      <c r="A73" s="228"/>
      <c r="B73" s="228"/>
      <c r="C73" s="191"/>
      <c r="D73" s="269"/>
      <c r="E73" s="269"/>
      <c r="F73" s="443"/>
      <c r="G73" s="279"/>
      <c r="H73" s="280"/>
      <c r="I73" s="442"/>
    </row>
    <row r="74" spans="1:9" ht="15" customHeight="1" x14ac:dyDescent="0.25">
      <c r="A74" s="228"/>
      <c r="B74" s="228"/>
      <c r="C74" s="191"/>
      <c r="D74" s="269"/>
      <c r="E74" s="269"/>
      <c r="F74" s="443"/>
      <c r="G74" s="279"/>
      <c r="H74" s="280"/>
      <c r="I74" s="442"/>
    </row>
    <row r="75" spans="1:9" s="127" customFormat="1" ht="15" customHeight="1" x14ac:dyDescent="0.25">
      <c r="A75" s="228"/>
      <c r="B75" s="228"/>
      <c r="C75" s="191"/>
      <c r="D75" s="269"/>
      <c r="E75" s="269"/>
      <c r="F75" s="443"/>
      <c r="G75" s="279"/>
      <c r="H75" s="280"/>
      <c r="I75" s="442"/>
    </row>
    <row r="76" spans="1:9" s="127" customFormat="1" ht="15" customHeight="1" x14ac:dyDescent="0.25">
      <c r="A76" s="228"/>
      <c r="B76" s="228"/>
      <c r="C76" s="191" t="s">
        <v>224</v>
      </c>
      <c r="D76" s="269" t="s">
        <v>7</v>
      </c>
      <c r="E76" s="269" t="s">
        <v>349</v>
      </c>
      <c r="F76" s="269"/>
      <c r="G76" s="279">
        <v>33.36</v>
      </c>
      <c r="H76" s="280" t="s">
        <v>1084</v>
      </c>
      <c r="I76" s="442"/>
    </row>
    <row r="77" spans="1:9" ht="15" customHeight="1" x14ac:dyDescent="0.25">
      <c r="A77" s="228"/>
      <c r="B77" s="228"/>
      <c r="C77" s="191"/>
      <c r="D77" s="269"/>
      <c r="E77" s="269"/>
      <c r="F77" s="269"/>
      <c r="G77" s="279"/>
      <c r="H77" s="280"/>
      <c r="I77" s="442"/>
    </row>
    <row r="78" spans="1:9" ht="15" customHeight="1" x14ac:dyDescent="0.25">
      <c r="A78" s="228"/>
      <c r="B78" s="228"/>
      <c r="C78" s="191" t="s">
        <v>224</v>
      </c>
      <c r="D78" s="269" t="s">
        <v>7</v>
      </c>
      <c r="E78" s="269" t="s">
        <v>1074</v>
      </c>
      <c r="F78" s="443"/>
      <c r="G78" s="279">
        <v>30.22</v>
      </c>
      <c r="H78" s="280" t="s">
        <v>1084</v>
      </c>
      <c r="I78" s="442"/>
    </row>
    <row r="79" spans="1:9" ht="15" customHeight="1" x14ac:dyDescent="0.25">
      <c r="A79" s="228"/>
      <c r="B79" s="228"/>
      <c r="C79" s="191"/>
      <c r="D79" s="269"/>
      <c r="E79" s="269"/>
      <c r="F79" s="443"/>
      <c r="G79" s="279"/>
      <c r="H79" s="280"/>
      <c r="I79" s="442"/>
    </row>
    <row r="80" spans="1:9" ht="15" customHeight="1" x14ac:dyDescent="0.25">
      <c r="A80" s="228"/>
      <c r="B80" s="228"/>
      <c r="C80" s="191" t="s">
        <v>1075</v>
      </c>
      <c r="D80" s="269" t="s">
        <v>7</v>
      </c>
      <c r="E80" s="269" t="s">
        <v>76</v>
      </c>
      <c r="F80" s="269"/>
      <c r="G80" s="279">
        <v>24.83</v>
      </c>
      <c r="H80" s="280" t="s">
        <v>1084</v>
      </c>
      <c r="I80" s="442"/>
    </row>
    <row r="81" spans="1:9" ht="15" customHeight="1" x14ac:dyDescent="0.25">
      <c r="A81" s="228"/>
      <c r="B81" s="228"/>
      <c r="C81" s="191"/>
      <c r="D81" s="269"/>
      <c r="E81" s="269"/>
      <c r="F81" s="269"/>
      <c r="G81" s="279"/>
      <c r="H81" s="280"/>
      <c r="I81" s="442"/>
    </row>
    <row r="82" spans="1:9" ht="15.75" x14ac:dyDescent="0.25">
      <c r="A82" s="228"/>
      <c r="B82" s="228"/>
      <c r="C82" s="445"/>
      <c r="D82" s="445"/>
      <c r="E82" s="445"/>
      <c r="F82" s="445"/>
      <c r="G82" s="445"/>
      <c r="H82" s="445"/>
      <c r="I82" s="445"/>
    </row>
    <row r="83" spans="1:9" ht="15.6" customHeight="1" x14ac:dyDescent="0.25">
      <c r="A83" s="228"/>
      <c r="B83" s="228"/>
      <c r="C83" s="121" t="s">
        <v>4</v>
      </c>
      <c r="D83" s="111">
        <v>75</v>
      </c>
      <c r="E83" s="112" t="s">
        <v>18</v>
      </c>
      <c r="F83" s="301"/>
      <c r="G83" s="301"/>
      <c r="H83" s="301"/>
      <c r="I83" s="301"/>
    </row>
    <row r="84" spans="1:9" ht="15.75" x14ac:dyDescent="0.25">
      <c r="A84" s="228"/>
      <c r="B84" s="228"/>
      <c r="C84" s="121" t="s">
        <v>5</v>
      </c>
      <c r="D84" s="111" t="s">
        <v>6</v>
      </c>
      <c r="E84" s="446"/>
      <c r="F84" s="446"/>
      <c r="G84" s="446"/>
      <c r="H84" s="446"/>
      <c r="I84" s="446"/>
    </row>
    <row r="85" spans="1:9" ht="15.75" x14ac:dyDescent="0.25">
      <c r="A85" s="228"/>
      <c r="B85" s="228"/>
      <c r="C85" s="445"/>
      <c r="D85" s="445"/>
      <c r="E85" s="445"/>
      <c r="F85" s="445"/>
      <c r="G85" s="445"/>
      <c r="H85" s="445"/>
      <c r="I85" s="445"/>
    </row>
    <row r="86" spans="1:9" x14ac:dyDescent="0.25">
      <c r="A86" s="228"/>
      <c r="B86" s="228"/>
      <c r="C86" s="9" t="s">
        <v>8</v>
      </c>
      <c r="D86" s="269"/>
      <c r="E86" s="269"/>
      <c r="F86" s="269"/>
      <c r="G86" s="269"/>
      <c r="H86" s="269"/>
      <c r="I86" s="269"/>
    </row>
    <row r="87" spans="1:9" ht="15" customHeight="1" x14ac:dyDescent="0.25">
      <c r="A87" s="228"/>
      <c r="B87" s="228"/>
      <c r="C87" s="121" t="s">
        <v>9</v>
      </c>
      <c r="D87" s="192" t="s">
        <v>66</v>
      </c>
      <c r="E87" s="192"/>
      <c r="F87" s="192"/>
      <c r="G87" s="192"/>
      <c r="H87" s="192"/>
      <c r="I87" s="98" t="s">
        <v>67</v>
      </c>
    </row>
    <row r="88" spans="1:9" s="127" customFormat="1" x14ac:dyDescent="0.25">
      <c r="A88" s="228"/>
      <c r="B88" s="228"/>
      <c r="C88" s="228"/>
      <c r="D88" s="228"/>
      <c r="E88" s="228"/>
      <c r="F88" s="228"/>
      <c r="G88" s="228"/>
      <c r="H88" s="228"/>
      <c r="I88" s="228"/>
    </row>
    <row r="89" spans="1:9" ht="15" customHeight="1" x14ac:dyDescent="0.25">
      <c r="A89" s="228"/>
      <c r="B89" s="228"/>
      <c r="C89" s="191" t="s">
        <v>10</v>
      </c>
      <c r="D89" s="192" t="s">
        <v>86</v>
      </c>
      <c r="E89" s="192"/>
      <c r="F89" s="192"/>
      <c r="G89" s="192"/>
      <c r="H89" s="192"/>
      <c r="I89" s="193" t="s">
        <v>1076</v>
      </c>
    </row>
    <row r="90" spans="1:9" ht="15" customHeight="1" x14ac:dyDescent="0.25">
      <c r="A90" s="228"/>
      <c r="B90" s="228"/>
      <c r="C90" s="191"/>
      <c r="D90" s="192" t="s">
        <v>87</v>
      </c>
      <c r="E90" s="192"/>
      <c r="F90" s="192"/>
      <c r="G90" s="192"/>
      <c r="H90" s="192"/>
      <c r="I90" s="193"/>
    </row>
    <row r="91" spans="1:9" ht="15" customHeight="1" x14ac:dyDescent="0.25">
      <c r="A91" s="228"/>
      <c r="B91" s="228"/>
      <c r="C91" s="191"/>
      <c r="D91" s="192" t="s">
        <v>88</v>
      </c>
      <c r="E91" s="192"/>
      <c r="F91" s="192"/>
      <c r="G91" s="192"/>
      <c r="H91" s="192"/>
      <c r="I91" s="193"/>
    </row>
    <row r="92" spans="1:9" ht="15" customHeight="1" x14ac:dyDescent="0.25">
      <c r="A92" s="228"/>
      <c r="B92" s="228"/>
      <c r="C92" s="191"/>
      <c r="D92" s="192" t="s">
        <v>1077</v>
      </c>
      <c r="E92" s="192"/>
      <c r="F92" s="192"/>
      <c r="G92" s="192"/>
      <c r="H92" s="192"/>
      <c r="I92" s="193"/>
    </row>
    <row r="93" spans="1:9" x14ac:dyDescent="0.25">
      <c r="A93" s="228"/>
      <c r="B93" s="228"/>
      <c r="C93" s="228"/>
      <c r="D93" s="228"/>
      <c r="E93" s="228"/>
      <c r="F93" s="228"/>
      <c r="G93" s="228"/>
      <c r="H93" s="228"/>
      <c r="I93" s="228"/>
    </row>
    <row r="94" spans="1:9" ht="15" customHeight="1" x14ac:dyDescent="0.25">
      <c r="A94" s="228"/>
      <c r="B94" s="228"/>
      <c r="C94" s="191" t="s">
        <v>1086</v>
      </c>
      <c r="D94" s="221" t="s">
        <v>1078</v>
      </c>
      <c r="E94" s="221"/>
      <c r="F94" s="221"/>
      <c r="G94" s="221"/>
      <c r="H94" s="221"/>
      <c r="I94" s="221"/>
    </row>
    <row r="95" spans="1:9" ht="15" customHeight="1" x14ac:dyDescent="0.25">
      <c r="A95" s="228"/>
      <c r="B95" s="228"/>
      <c r="C95" s="191"/>
      <c r="D95" s="221"/>
      <c r="E95" s="221"/>
      <c r="F95" s="221"/>
      <c r="G95" s="221"/>
      <c r="H95" s="221"/>
      <c r="I95" s="221"/>
    </row>
    <row r="96" spans="1:9" ht="15" customHeight="1" x14ac:dyDescent="0.25">
      <c r="A96" s="228"/>
      <c r="B96" s="228"/>
      <c r="C96" s="191"/>
      <c r="D96" s="221"/>
      <c r="E96" s="221"/>
      <c r="F96" s="221"/>
      <c r="G96" s="221"/>
      <c r="H96" s="221"/>
      <c r="I96" s="221"/>
    </row>
    <row r="97" spans="1:9" ht="15" customHeight="1" x14ac:dyDescent="0.25">
      <c r="A97" s="228"/>
      <c r="B97" s="228"/>
      <c r="C97" s="191"/>
      <c r="D97" s="221"/>
      <c r="E97" s="221"/>
      <c r="F97" s="221"/>
      <c r="G97" s="221"/>
      <c r="H97" s="221"/>
      <c r="I97" s="221"/>
    </row>
    <row r="98" spans="1:9" ht="15" customHeight="1" x14ac:dyDescent="0.25">
      <c r="A98" s="228"/>
      <c r="B98" s="228"/>
      <c r="C98" s="191"/>
      <c r="D98" s="221"/>
      <c r="E98" s="221"/>
      <c r="F98" s="221"/>
      <c r="G98" s="221"/>
      <c r="H98" s="221"/>
      <c r="I98" s="221"/>
    </row>
    <row r="99" spans="1:9" ht="15" customHeight="1" x14ac:dyDescent="0.25">
      <c r="A99" s="228"/>
      <c r="B99" s="228"/>
      <c r="C99" s="191"/>
      <c r="D99" s="221"/>
      <c r="E99" s="221"/>
      <c r="F99" s="221"/>
      <c r="G99" s="221"/>
      <c r="H99" s="221"/>
      <c r="I99" s="221"/>
    </row>
    <row r="100" spans="1:9" ht="15" customHeight="1" x14ac:dyDescent="0.25">
      <c r="A100" s="228"/>
      <c r="B100" s="228"/>
      <c r="C100" s="191"/>
      <c r="D100" s="221"/>
      <c r="E100" s="221"/>
      <c r="F100" s="221"/>
      <c r="G100" s="221"/>
      <c r="H100" s="221"/>
      <c r="I100" s="221"/>
    </row>
    <row r="101" spans="1:9" x14ac:dyDescent="0.25">
      <c r="A101" s="228"/>
      <c r="B101" s="228"/>
      <c r="C101" s="228"/>
      <c r="D101" s="228"/>
      <c r="E101" s="228"/>
      <c r="F101" s="228"/>
      <c r="G101" s="228"/>
      <c r="H101" s="228"/>
      <c r="I101" s="228"/>
    </row>
    <row r="102" spans="1:9" ht="15" customHeight="1" x14ac:dyDescent="0.25">
      <c r="A102" s="228"/>
      <c r="B102" s="228"/>
      <c r="C102" s="191" t="s">
        <v>11</v>
      </c>
      <c r="D102" s="221" t="s">
        <v>1079</v>
      </c>
      <c r="E102" s="221"/>
      <c r="F102" s="221"/>
      <c r="G102" s="221"/>
      <c r="H102" s="221"/>
      <c r="I102" s="221"/>
    </row>
    <row r="103" spans="1:9" ht="15" customHeight="1" x14ac:dyDescent="0.25">
      <c r="A103" s="228"/>
      <c r="B103" s="228"/>
      <c r="C103" s="191"/>
      <c r="D103" s="221"/>
      <c r="E103" s="221"/>
      <c r="F103" s="221"/>
      <c r="G103" s="221"/>
      <c r="H103" s="221"/>
      <c r="I103" s="221"/>
    </row>
    <row r="104" spans="1:9" ht="15" customHeight="1" x14ac:dyDescent="0.25">
      <c r="A104" s="228"/>
      <c r="B104" s="228"/>
      <c r="C104" s="191"/>
      <c r="D104" s="221"/>
      <c r="E104" s="221"/>
      <c r="F104" s="221"/>
      <c r="G104" s="221"/>
      <c r="H104" s="221"/>
      <c r="I104" s="221"/>
    </row>
    <row r="105" spans="1:9" x14ac:dyDescent="0.25">
      <c r="A105" s="228"/>
      <c r="B105" s="228"/>
      <c r="C105" s="228"/>
      <c r="D105" s="228"/>
      <c r="E105" s="228"/>
      <c r="F105" s="228"/>
      <c r="G105" s="228"/>
      <c r="H105" s="228"/>
      <c r="I105" s="228"/>
    </row>
    <row r="106" spans="1:9" x14ac:dyDescent="0.25">
      <c r="A106" s="228"/>
      <c r="B106" s="228"/>
      <c r="C106" s="103" t="s">
        <v>12</v>
      </c>
      <c r="D106" s="192" t="s">
        <v>1080</v>
      </c>
      <c r="E106" s="192"/>
      <c r="F106" s="192"/>
      <c r="G106" s="192"/>
      <c r="H106" s="192"/>
      <c r="I106" s="192"/>
    </row>
    <row r="107" spans="1:9" ht="15" customHeight="1" x14ac:dyDescent="0.25">
      <c r="A107" s="228"/>
      <c r="B107" s="228"/>
      <c r="C107" s="117" t="s">
        <v>14</v>
      </c>
      <c r="D107" s="54">
        <v>0.502</v>
      </c>
      <c r="E107" s="193" t="s">
        <v>15</v>
      </c>
      <c r="F107" s="193"/>
      <c r="G107" s="193"/>
      <c r="H107" s="193"/>
      <c r="I107" s="193"/>
    </row>
    <row r="108" spans="1:9" s="127" customFormat="1" ht="15" customHeight="1" x14ac:dyDescent="0.25">
      <c r="A108" s="228"/>
      <c r="B108" s="228"/>
      <c r="C108" s="117" t="s">
        <v>1065</v>
      </c>
      <c r="D108" s="12">
        <v>46423</v>
      </c>
      <c r="E108" s="393" t="s">
        <v>1085</v>
      </c>
      <c r="F108" s="393"/>
      <c r="G108" s="393"/>
      <c r="H108" s="393"/>
      <c r="I108" s="393"/>
    </row>
    <row r="109" spans="1:9" s="127" customFormat="1" ht="15.6" customHeight="1" x14ac:dyDescent="0.25">
      <c r="A109" s="228"/>
      <c r="B109" s="228"/>
      <c r="C109" s="121" t="s">
        <v>17</v>
      </c>
      <c r="D109" s="119">
        <v>80.900000000000006</v>
      </c>
      <c r="E109" s="393"/>
      <c r="F109" s="393"/>
      <c r="G109" s="393"/>
      <c r="H109" s="393"/>
      <c r="I109" s="393"/>
    </row>
    <row r="110" spans="1:9" x14ac:dyDescent="0.25">
      <c r="A110" s="281"/>
      <c r="B110" s="281"/>
      <c r="C110" s="281"/>
      <c r="D110" s="281"/>
      <c r="E110" s="281"/>
      <c r="F110" s="281"/>
      <c r="G110" s="281"/>
      <c r="H110" s="281"/>
      <c r="I110" s="281"/>
    </row>
    <row r="111" spans="1:9" ht="45" x14ac:dyDescent="0.25">
      <c r="A111" s="102" t="s">
        <v>0</v>
      </c>
      <c r="B111" s="102" t="s">
        <v>1</v>
      </c>
      <c r="C111" s="103" t="s">
        <v>21</v>
      </c>
      <c r="D111" s="4" t="s">
        <v>2</v>
      </c>
      <c r="E111" s="4" t="s">
        <v>23</v>
      </c>
      <c r="F111" s="4" t="s">
        <v>24</v>
      </c>
      <c r="G111" s="113" t="s">
        <v>22</v>
      </c>
      <c r="H111" s="113" t="s">
        <v>46</v>
      </c>
      <c r="I111" s="103" t="s">
        <v>3</v>
      </c>
    </row>
    <row r="112" spans="1:9" x14ac:dyDescent="0.25">
      <c r="A112" s="45" t="s">
        <v>1087</v>
      </c>
      <c r="B112" s="153">
        <v>7</v>
      </c>
      <c r="C112" s="154" t="s">
        <v>100</v>
      </c>
      <c r="D112" s="115"/>
      <c r="E112" s="115"/>
      <c r="F112" s="115"/>
      <c r="G112" s="115"/>
      <c r="H112" s="115"/>
      <c r="I112" s="106"/>
    </row>
    <row r="113" spans="1:9" x14ac:dyDescent="0.25">
      <c r="A113" s="281"/>
      <c r="B113" s="281"/>
      <c r="C113" s="281"/>
      <c r="D113" s="281"/>
      <c r="E113" s="281"/>
      <c r="F113" s="281"/>
      <c r="G113" s="281"/>
      <c r="H113" s="281"/>
      <c r="I113" s="281"/>
    </row>
    <row r="114" spans="1:9" ht="45" x14ac:dyDescent="0.25">
      <c r="A114" s="103" t="s">
        <v>0</v>
      </c>
      <c r="B114" s="103" t="s">
        <v>1</v>
      </c>
      <c r="C114" s="103" t="s">
        <v>21</v>
      </c>
      <c r="D114" s="4" t="s">
        <v>2</v>
      </c>
      <c r="E114" s="4" t="s">
        <v>23</v>
      </c>
      <c r="F114" s="4" t="s">
        <v>24</v>
      </c>
      <c r="G114" s="113" t="s">
        <v>22</v>
      </c>
      <c r="H114" s="113" t="s">
        <v>46</v>
      </c>
      <c r="I114" s="103" t="s">
        <v>967</v>
      </c>
    </row>
    <row r="115" spans="1:9" x14ac:dyDescent="0.25">
      <c r="A115" s="228" t="s">
        <v>1088</v>
      </c>
      <c r="B115" s="228">
        <v>7</v>
      </c>
      <c r="C115" s="121" t="s">
        <v>1089</v>
      </c>
      <c r="D115" s="110" t="s">
        <v>7</v>
      </c>
      <c r="E115" s="110" t="s">
        <v>170</v>
      </c>
      <c r="F115" s="110"/>
      <c r="G115" s="111"/>
      <c r="H115" s="152" t="s">
        <v>1090</v>
      </c>
      <c r="I115" s="191" t="s">
        <v>746</v>
      </c>
    </row>
    <row r="116" spans="1:9" x14ac:dyDescent="0.25">
      <c r="A116" s="228"/>
      <c r="B116" s="228"/>
      <c r="C116" s="121" t="s">
        <v>1091</v>
      </c>
      <c r="D116" s="110" t="s">
        <v>7</v>
      </c>
      <c r="E116" s="110" t="s">
        <v>255</v>
      </c>
      <c r="F116" s="110"/>
      <c r="G116" s="111"/>
      <c r="H116" s="152" t="s">
        <v>1092</v>
      </c>
      <c r="I116" s="191"/>
    </row>
    <row r="117" spans="1:9" x14ac:dyDescent="0.25">
      <c r="A117" s="228"/>
      <c r="B117" s="228"/>
      <c r="C117" s="121" t="s">
        <v>39</v>
      </c>
      <c r="D117" s="110" t="s">
        <v>7</v>
      </c>
      <c r="E117" s="110" t="s">
        <v>139</v>
      </c>
      <c r="F117" s="110"/>
      <c r="G117" s="111"/>
      <c r="H117" s="152" t="s">
        <v>1092</v>
      </c>
      <c r="I117" s="191"/>
    </row>
    <row r="118" spans="1:9" x14ac:dyDescent="0.25">
      <c r="A118" s="228"/>
      <c r="B118" s="228"/>
      <c r="C118" s="121" t="s">
        <v>39</v>
      </c>
      <c r="D118" s="110" t="s">
        <v>7</v>
      </c>
      <c r="E118" s="110" t="s">
        <v>41</v>
      </c>
      <c r="F118" s="110"/>
      <c r="G118" s="111"/>
      <c r="H118" s="152" t="s">
        <v>1092</v>
      </c>
      <c r="I118" s="191"/>
    </row>
    <row r="119" spans="1:9" x14ac:dyDescent="0.25">
      <c r="A119" s="228"/>
      <c r="B119" s="228"/>
      <c r="C119" s="228"/>
      <c r="D119" s="228"/>
      <c r="E119" s="228"/>
      <c r="F119" s="228"/>
      <c r="G119" s="228"/>
      <c r="H119" s="228"/>
      <c r="I119" s="228"/>
    </row>
    <row r="120" spans="1:9" x14ac:dyDescent="0.25">
      <c r="A120" s="228"/>
      <c r="B120" s="228"/>
      <c r="C120" s="121" t="s">
        <v>4</v>
      </c>
      <c r="D120" s="111">
        <v>75</v>
      </c>
      <c r="E120" s="112" t="s">
        <v>1127</v>
      </c>
      <c r="F120" s="301"/>
      <c r="G120" s="301"/>
      <c r="H120" s="301"/>
      <c r="I120" s="301"/>
    </row>
    <row r="121" spans="1:9" x14ac:dyDescent="0.25">
      <c r="A121" s="228"/>
      <c r="B121" s="228"/>
      <c r="C121" s="121" t="s">
        <v>5</v>
      </c>
      <c r="D121" s="111" t="s">
        <v>6</v>
      </c>
      <c r="E121" s="275"/>
      <c r="F121" s="275"/>
      <c r="G121" s="275"/>
      <c r="H121" s="275"/>
      <c r="I121" s="275"/>
    </row>
    <row r="122" spans="1:9" x14ac:dyDescent="0.25">
      <c r="A122" s="228"/>
      <c r="B122" s="228"/>
      <c r="C122" s="228"/>
      <c r="D122" s="228"/>
      <c r="E122" s="228"/>
      <c r="F122" s="228"/>
      <c r="G122" s="228"/>
      <c r="H122" s="228"/>
      <c r="I122" s="228"/>
    </row>
    <row r="123" spans="1:9" x14ac:dyDescent="0.25">
      <c r="A123" s="228"/>
      <c r="B123" s="228"/>
      <c r="C123" s="228" t="s">
        <v>3</v>
      </c>
      <c r="D123" s="228"/>
      <c r="E123" s="228"/>
      <c r="F123" s="228"/>
      <c r="G123" s="228"/>
      <c r="H123" s="228"/>
      <c r="I123" s="228"/>
    </row>
    <row r="124" spans="1:9" ht="15" customHeight="1" x14ac:dyDescent="0.25">
      <c r="A124" s="228"/>
      <c r="B124" s="228"/>
      <c r="C124" s="444" t="s">
        <v>1093</v>
      </c>
      <c r="D124" s="444" t="s">
        <v>1094</v>
      </c>
      <c r="E124" s="444"/>
      <c r="F124" s="444" t="s">
        <v>1095</v>
      </c>
      <c r="G124" s="444"/>
      <c r="H124" s="155" t="s">
        <v>1096</v>
      </c>
      <c r="I124" s="157" t="s">
        <v>1097</v>
      </c>
    </row>
    <row r="125" spans="1:9" ht="28.5" x14ac:dyDescent="0.25">
      <c r="A125" s="228"/>
      <c r="B125" s="228"/>
      <c r="C125" s="444"/>
      <c r="D125" s="444"/>
      <c r="E125" s="444"/>
      <c r="F125" s="444"/>
      <c r="G125" s="444"/>
      <c r="H125" s="155" t="s">
        <v>1098</v>
      </c>
      <c r="I125" s="157" t="s">
        <v>1099</v>
      </c>
    </row>
    <row r="126" spans="1:9" ht="15" customHeight="1" x14ac:dyDescent="0.25">
      <c r="A126" s="228"/>
      <c r="B126" s="228"/>
      <c r="C126" s="157" t="s">
        <v>1100</v>
      </c>
      <c r="D126" s="447">
        <v>912</v>
      </c>
      <c r="E126" s="447"/>
      <c r="F126" s="447">
        <v>828</v>
      </c>
      <c r="G126" s="447"/>
      <c r="H126" s="156">
        <v>8208</v>
      </c>
      <c r="I126" s="169">
        <v>0</v>
      </c>
    </row>
    <row r="127" spans="1:9" ht="15" customHeight="1" x14ac:dyDescent="0.25">
      <c r="A127" s="228"/>
      <c r="B127" s="228"/>
      <c r="C127" s="157" t="s">
        <v>1126</v>
      </c>
      <c r="D127" s="447">
        <v>4536</v>
      </c>
      <c r="E127" s="447"/>
      <c r="F127" s="447">
        <v>4320</v>
      </c>
      <c r="G127" s="447"/>
      <c r="H127" s="156">
        <v>19080</v>
      </c>
      <c r="I127" s="169">
        <v>204</v>
      </c>
    </row>
    <row r="128" spans="1:9" x14ac:dyDescent="0.25">
      <c r="A128" s="228"/>
      <c r="B128" s="228"/>
      <c r="C128" s="157" t="s">
        <v>723</v>
      </c>
      <c r="D128" s="447">
        <v>5735</v>
      </c>
      <c r="E128" s="447"/>
      <c r="F128" s="447">
        <v>5472</v>
      </c>
      <c r="G128" s="447"/>
      <c r="H128" s="156">
        <v>22668</v>
      </c>
      <c r="I128" s="169">
        <v>516</v>
      </c>
    </row>
    <row r="129" spans="1:9" s="127" customFormat="1" ht="15" customHeight="1" x14ac:dyDescent="0.25">
      <c r="A129" s="228"/>
      <c r="B129" s="228"/>
      <c r="C129" s="444"/>
      <c r="D129" s="444"/>
      <c r="E129" s="444"/>
      <c r="F129" s="444"/>
      <c r="G129" s="444"/>
      <c r="H129" s="444"/>
      <c r="I129" s="444"/>
    </row>
    <row r="130" spans="1:9" ht="15" customHeight="1" x14ac:dyDescent="0.25">
      <c r="A130" s="228"/>
      <c r="B130" s="228"/>
      <c r="C130" s="450" t="s">
        <v>1125</v>
      </c>
      <c r="D130" s="450"/>
      <c r="E130" s="450"/>
      <c r="F130" s="448" t="s">
        <v>1101</v>
      </c>
      <c r="G130" s="448"/>
      <c r="H130" s="164" t="s">
        <v>1102</v>
      </c>
      <c r="I130" s="159" t="s">
        <v>1103</v>
      </c>
    </row>
    <row r="131" spans="1:9" ht="15" customHeight="1" x14ac:dyDescent="0.25">
      <c r="A131" s="228"/>
      <c r="B131" s="228"/>
      <c r="C131" s="448"/>
      <c r="D131" s="448"/>
      <c r="E131" s="448"/>
      <c r="F131" s="448" t="s">
        <v>1104</v>
      </c>
      <c r="G131" s="448"/>
      <c r="H131" s="165">
        <v>1350</v>
      </c>
      <c r="I131" s="170">
        <v>1550</v>
      </c>
    </row>
    <row r="132" spans="1:9" ht="15" customHeight="1" x14ac:dyDescent="0.25">
      <c r="A132" s="228"/>
      <c r="B132" s="228"/>
      <c r="C132" s="448"/>
      <c r="D132" s="448"/>
      <c r="E132" s="448"/>
      <c r="F132" s="448" t="s">
        <v>1105</v>
      </c>
      <c r="G132" s="448"/>
      <c r="H132" s="165">
        <v>1150</v>
      </c>
      <c r="I132" s="170">
        <v>1350</v>
      </c>
    </row>
    <row r="133" spans="1:9" ht="15" customHeight="1" x14ac:dyDescent="0.25">
      <c r="A133" s="228"/>
      <c r="B133" s="228"/>
      <c r="C133" s="448"/>
      <c r="D133" s="448"/>
      <c r="E133" s="448"/>
      <c r="F133" s="448" t="s">
        <v>1106</v>
      </c>
      <c r="G133" s="448"/>
      <c r="H133" s="165">
        <v>950</v>
      </c>
      <c r="I133" s="170">
        <v>1150</v>
      </c>
    </row>
    <row r="134" spans="1:9" ht="15" customHeight="1" x14ac:dyDescent="0.25">
      <c r="A134" s="228"/>
      <c r="B134" s="228"/>
      <c r="C134" s="448"/>
      <c r="D134" s="448"/>
      <c r="E134" s="448"/>
      <c r="F134" s="448" t="s">
        <v>1107</v>
      </c>
      <c r="G134" s="448"/>
      <c r="H134" s="165">
        <v>750</v>
      </c>
      <c r="I134" s="170">
        <v>950</v>
      </c>
    </row>
    <row r="135" spans="1:9" ht="15" customHeight="1" x14ac:dyDescent="0.25">
      <c r="A135" s="228"/>
      <c r="B135" s="228"/>
      <c r="C135" s="448"/>
      <c r="D135" s="448"/>
      <c r="E135" s="448"/>
      <c r="F135" s="448" t="s">
        <v>1108</v>
      </c>
      <c r="G135" s="448"/>
      <c r="H135" s="165">
        <v>550</v>
      </c>
      <c r="I135" s="170">
        <v>750</v>
      </c>
    </row>
    <row r="136" spans="1:9" ht="15" customHeight="1" x14ac:dyDescent="0.25">
      <c r="A136" s="228"/>
      <c r="B136" s="228"/>
      <c r="C136" s="448"/>
      <c r="D136" s="448"/>
      <c r="E136" s="448"/>
      <c r="F136" s="448" t="s">
        <v>1109</v>
      </c>
      <c r="G136" s="448"/>
      <c r="H136" s="165">
        <v>350</v>
      </c>
      <c r="I136" s="170">
        <v>550</v>
      </c>
    </row>
    <row r="137" spans="1:9" s="127" customFormat="1" ht="15" customHeight="1" x14ac:dyDescent="0.25">
      <c r="A137" s="228"/>
      <c r="B137" s="228"/>
      <c r="C137" s="448"/>
      <c r="D137" s="448"/>
      <c r="E137" s="448"/>
      <c r="F137" s="448"/>
      <c r="G137" s="448"/>
      <c r="H137" s="448"/>
      <c r="I137" s="448"/>
    </row>
    <row r="138" spans="1:9" x14ac:dyDescent="0.25">
      <c r="A138" s="228"/>
      <c r="B138" s="228"/>
      <c r="C138" s="160" t="s">
        <v>1124</v>
      </c>
      <c r="D138" s="161"/>
      <c r="E138" s="162"/>
      <c r="F138" s="162"/>
      <c r="G138" s="160"/>
      <c r="H138" s="160"/>
      <c r="I138" s="158"/>
    </row>
    <row r="139" spans="1:9" x14ac:dyDescent="0.25">
      <c r="A139" s="228"/>
      <c r="B139" s="228"/>
      <c r="C139" s="449"/>
      <c r="D139" s="449"/>
      <c r="E139" s="449"/>
      <c r="F139" s="449"/>
      <c r="G139" s="449"/>
      <c r="H139" s="449"/>
      <c r="I139" s="449"/>
    </row>
    <row r="140" spans="1:9" x14ac:dyDescent="0.25">
      <c r="A140" s="228"/>
      <c r="B140" s="228"/>
      <c r="C140" s="9" t="s">
        <v>8</v>
      </c>
      <c r="D140" s="269"/>
      <c r="E140" s="269"/>
      <c r="F140" s="269"/>
      <c r="G140" s="269"/>
      <c r="H140" s="269"/>
      <c r="I140" s="269"/>
    </row>
    <row r="141" spans="1:9" ht="30" x14ac:dyDescent="0.25">
      <c r="A141" s="228"/>
      <c r="B141" s="228"/>
      <c r="C141" s="191" t="s">
        <v>779</v>
      </c>
      <c r="D141" s="282" t="s">
        <v>1110</v>
      </c>
      <c r="E141" s="282"/>
      <c r="F141" s="282"/>
      <c r="G141" s="282"/>
      <c r="H141" s="114" t="s">
        <v>1111</v>
      </c>
      <c r="I141" s="193" t="s">
        <v>107</v>
      </c>
    </row>
    <row r="142" spans="1:9" ht="30" x14ac:dyDescent="0.25">
      <c r="A142" s="228"/>
      <c r="B142" s="228"/>
      <c r="C142" s="191"/>
      <c r="D142" s="282" t="s">
        <v>1112</v>
      </c>
      <c r="E142" s="282"/>
      <c r="F142" s="282"/>
      <c r="G142" s="282"/>
      <c r="H142" s="114" t="s">
        <v>1113</v>
      </c>
      <c r="I142" s="193"/>
    </row>
    <row r="143" spans="1:9" ht="30" x14ac:dyDescent="0.25">
      <c r="A143" s="228"/>
      <c r="B143" s="228"/>
      <c r="C143" s="191"/>
      <c r="D143" s="282" t="s">
        <v>1114</v>
      </c>
      <c r="E143" s="282"/>
      <c r="F143" s="282"/>
      <c r="G143" s="282"/>
      <c r="H143" s="114" t="s">
        <v>1115</v>
      </c>
      <c r="I143" s="193"/>
    </row>
    <row r="144" spans="1:9" ht="30" x14ac:dyDescent="0.25">
      <c r="A144" s="228"/>
      <c r="B144" s="228"/>
      <c r="C144" s="191"/>
      <c r="D144" s="282" t="s">
        <v>1116</v>
      </c>
      <c r="E144" s="282"/>
      <c r="F144" s="282"/>
      <c r="G144" s="282"/>
      <c r="H144" s="114" t="s">
        <v>1117</v>
      </c>
      <c r="I144" s="193"/>
    </row>
    <row r="145" spans="1:9" ht="30" x14ac:dyDescent="0.25">
      <c r="A145" s="228"/>
      <c r="B145" s="228"/>
      <c r="C145" s="191"/>
      <c r="D145" s="282" t="s">
        <v>1118</v>
      </c>
      <c r="E145" s="282"/>
      <c r="F145" s="282"/>
      <c r="G145" s="282"/>
      <c r="H145" s="114" t="s">
        <v>1119</v>
      </c>
      <c r="I145" s="193"/>
    </row>
    <row r="146" spans="1:9" ht="30" x14ac:dyDescent="0.25">
      <c r="A146" s="228"/>
      <c r="B146" s="228"/>
      <c r="C146" s="191"/>
      <c r="D146" s="282" t="s">
        <v>1120</v>
      </c>
      <c r="E146" s="282"/>
      <c r="F146" s="282"/>
      <c r="G146" s="282"/>
      <c r="H146" s="114" t="s">
        <v>1121</v>
      </c>
      <c r="I146" s="193"/>
    </row>
    <row r="147" spans="1:9" x14ac:dyDescent="0.25">
      <c r="A147" s="228"/>
      <c r="B147" s="228"/>
      <c r="C147" s="228"/>
      <c r="D147" s="228"/>
      <c r="E147" s="228"/>
      <c r="F147" s="228"/>
      <c r="G147" s="228"/>
      <c r="H147" s="228"/>
      <c r="I147" s="228"/>
    </row>
    <row r="148" spans="1:9" ht="15" customHeight="1" x14ac:dyDescent="0.25">
      <c r="A148" s="228"/>
      <c r="B148" s="228"/>
      <c r="C148" s="191" t="s">
        <v>11</v>
      </c>
      <c r="D148" s="221" t="s">
        <v>1122</v>
      </c>
      <c r="E148" s="221"/>
      <c r="F148" s="221"/>
      <c r="G148" s="221"/>
      <c r="H148" s="221"/>
      <c r="I148" s="221"/>
    </row>
    <row r="149" spans="1:9" ht="15" customHeight="1" x14ac:dyDescent="0.25">
      <c r="A149" s="228"/>
      <c r="B149" s="228"/>
      <c r="C149" s="191"/>
      <c r="D149" s="221"/>
      <c r="E149" s="221"/>
      <c r="F149" s="221"/>
      <c r="G149" s="221"/>
      <c r="H149" s="221"/>
      <c r="I149" s="221"/>
    </row>
    <row r="150" spans="1:9" s="127" customFormat="1" ht="15" customHeight="1" x14ac:dyDescent="0.25">
      <c r="A150" s="228"/>
      <c r="B150" s="228"/>
      <c r="C150" s="191"/>
      <c r="D150" s="221"/>
      <c r="E150" s="221"/>
      <c r="F150" s="221"/>
      <c r="G150" s="221"/>
      <c r="H150" s="221"/>
      <c r="I150" s="221"/>
    </row>
    <row r="151" spans="1:9" s="127" customFormat="1" ht="15" customHeight="1" x14ac:dyDescent="0.25">
      <c r="A151" s="228"/>
      <c r="B151" s="228"/>
      <c r="C151" s="191"/>
      <c r="D151" s="221"/>
      <c r="E151" s="221"/>
      <c r="F151" s="221"/>
      <c r="G151" s="221"/>
      <c r="H151" s="221"/>
      <c r="I151" s="221"/>
    </row>
    <row r="152" spans="1:9" ht="15" customHeight="1" x14ac:dyDescent="0.25">
      <c r="A152" s="228"/>
      <c r="B152" s="228"/>
      <c r="C152" s="191"/>
      <c r="D152" s="221"/>
      <c r="E152" s="221"/>
      <c r="F152" s="221"/>
      <c r="G152" s="221"/>
      <c r="H152" s="221"/>
      <c r="I152" s="221"/>
    </row>
    <row r="153" spans="1:9" ht="15" customHeight="1" x14ac:dyDescent="0.25">
      <c r="A153" s="228"/>
      <c r="B153" s="228"/>
      <c r="C153" s="191"/>
      <c r="D153" s="221"/>
      <c r="E153" s="221"/>
      <c r="F153" s="221"/>
      <c r="G153" s="221"/>
      <c r="H153" s="221"/>
      <c r="I153" s="221"/>
    </row>
    <row r="154" spans="1:9" ht="15" customHeight="1" x14ac:dyDescent="0.25">
      <c r="A154" s="228"/>
      <c r="B154" s="228"/>
      <c r="C154" s="191"/>
      <c r="D154" s="221"/>
      <c r="E154" s="221"/>
      <c r="F154" s="221"/>
      <c r="G154" s="221"/>
      <c r="H154" s="221"/>
      <c r="I154" s="221"/>
    </row>
    <row r="155" spans="1:9" ht="15" customHeight="1" x14ac:dyDescent="0.25">
      <c r="A155" s="228"/>
      <c r="B155" s="228"/>
      <c r="C155" s="191"/>
      <c r="D155" s="221"/>
      <c r="E155" s="221"/>
      <c r="F155" s="221"/>
      <c r="G155" s="221"/>
      <c r="H155" s="221"/>
      <c r="I155" s="221"/>
    </row>
    <row r="156" spans="1:9" ht="15" customHeight="1" x14ac:dyDescent="0.25">
      <c r="A156" s="228"/>
      <c r="B156" s="228"/>
      <c r="C156" s="191"/>
      <c r="D156" s="221"/>
      <c r="E156" s="221"/>
      <c r="F156" s="221"/>
      <c r="G156" s="221"/>
      <c r="H156" s="221"/>
      <c r="I156" s="221"/>
    </row>
    <row r="157" spans="1:9" x14ac:dyDescent="0.25">
      <c r="A157" s="228"/>
      <c r="B157" s="228"/>
      <c r="C157" s="228"/>
      <c r="D157" s="228"/>
      <c r="E157" s="228"/>
      <c r="F157" s="228"/>
      <c r="G157" s="228"/>
      <c r="H157" s="228"/>
      <c r="I157" s="228"/>
    </row>
    <row r="158" spans="1:9" x14ac:dyDescent="0.25">
      <c r="A158" s="228"/>
      <c r="B158" s="228"/>
      <c r="C158" s="103" t="s">
        <v>12</v>
      </c>
      <c r="D158" s="110" t="s">
        <v>94</v>
      </c>
      <c r="E158" s="192" t="s">
        <v>1123</v>
      </c>
      <c r="F158" s="192"/>
      <c r="G158" s="192"/>
      <c r="H158" s="192"/>
      <c r="I158" s="192"/>
    </row>
    <row r="159" spans="1:9" ht="15" customHeight="1" x14ac:dyDescent="0.25">
      <c r="A159" s="228"/>
      <c r="B159" s="228"/>
      <c r="C159" s="117" t="s">
        <v>14</v>
      </c>
      <c r="D159" s="118">
        <v>0.5</v>
      </c>
      <c r="E159" s="193" t="s">
        <v>15</v>
      </c>
      <c r="F159" s="193"/>
      <c r="G159" s="193"/>
      <c r="H159" s="193"/>
      <c r="I159" s="193"/>
    </row>
    <row r="160" spans="1:9" x14ac:dyDescent="0.25">
      <c r="A160" s="228"/>
      <c r="B160" s="228"/>
      <c r="C160" s="117" t="s">
        <v>16</v>
      </c>
      <c r="D160" s="12">
        <v>150287</v>
      </c>
      <c r="E160" s="393" t="s">
        <v>1128</v>
      </c>
      <c r="F160" s="441"/>
      <c r="G160" s="441"/>
      <c r="H160" s="441"/>
      <c r="I160" s="441"/>
    </row>
    <row r="161" spans="1:9" ht="30" x14ac:dyDescent="0.25">
      <c r="A161" s="228"/>
      <c r="B161" s="228"/>
      <c r="C161" s="121" t="s">
        <v>17</v>
      </c>
      <c r="D161" s="119">
        <v>104.9</v>
      </c>
      <c r="E161" s="441"/>
      <c r="F161" s="441"/>
      <c r="G161" s="441"/>
      <c r="H161" s="441"/>
      <c r="I161" s="441"/>
    </row>
    <row r="162" spans="1:9" x14ac:dyDescent="0.25">
      <c r="A162" s="281"/>
      <c r="B162" s="281"/>
      <c r="C162" s="281"/>
      <c r="D162" s="281"/>
      <c r="E162" s="281"/>
      <c r="F162" s="281"/>
      <c r="G162" s="281"/>
      <c r="H162" s="281"/>
      <c r="I162" s="281"/>
    </row>
    <row r="163" spans="1:9" ht="45" x14ac:dyDescent="0.25">
      <c r="A163" s="102" t="s">
        <v>0</v>
      </c>
      <c r="B163" s="102" t="s">
        <v>1</v>
      </c>
      <c r="C163" s="103" t="s">
        <v>21</v>
      </c>
      <c r="D163" s="4" t="s">
        <v>2</v>
      </c>
      <c r="E163" s="4" t="s">
        <v>23</v>
      </c>
      <c r="F163" s="4" t="s">
        <v>24</v>
      </c>
      <c r="G163" s="113" t="s">
        <v>22</v>
      </c>
      <c r="H163" s="113" t="s">
        <v>46</v>
      </c>
      <c r="I163" s="103" t="s">
        <v>3</v>
      </c>
    </row>
    <row r="164" spans="1:9" x14ac:dyDescent="0.25">
      <c r="A164" s="45" t="s">
        <v>1129</v>
      </c>
      <c r="B164" s="153">
        <v>7</v>
      </c>
      <c r="C164" s="154" t="s">
        <v>100</v>
      </c>
      <c r="D164" s="115"/>
      <c r="E164" s="115"/>
      <c r="F164" s="115"/>
      <c r="G164" s="115"/>
      <c r="H164" s="115"/>
      <c r="I164" s="106"/>
    </row>
    <row r="165" spans="1:9" x14ac:dyDescent="0.25">
      <c r="A165" s="281"/>
      <c r="B165" s="281"/>
      <c r="C165" s="281"/>
      <c r="D165" s="281"/>
      <c r="E165" s="281"/>
      <c r="F165" s="281"/>
      <c r="G165" s="281"/>
      <c r="H165" s="281"/>
      <c r="I165" s="281"/>
    </row>
    <row r="166" spans="1:9" ht="45" x14ac:dyDescent="0.25">
      <c r="A166" s="102" t="s">
        <v>0</v>
      </c>
      <c r="B166" s="103" t="s">
        <v>1</v>
      </c>
      <c r="C166" s="103" t="s">
        <v>21</v>
      </c>
      <c r="D166" s="4" t="s">
        <v>2</v>
      </c>
      <c r="E166" s="4" t="s">
        <v>23</v>
      </c>
      <c r="F166" s="4" t="s">
        <v>24</v>
      </c>
      <c r="G166" s="113" t="s">
        <v>22</v>
      </c>
      <c r="H166" s="113" t="s">
        <v>46</v>
      </c>
      <c r="I166" s="103" t="s">
        <v>967</v>
      </c>
    </row>
    <row r="167" spans="1:9" ht="15" customHeight="1" x14ac:dyDescent="0.25">
      <c r="A167" s="228" t="s">
        <v>1130</v>
      </c>
      <c r="B167" s="228">
        <v>7</v>
      </c>
      <c r="C167" s="191" t="s">
        <v>26</v>
      </c>
      <c r="D167" s="269" t="s">
        <v>7</v>
      </c>
      <c r="E167" s="269" t="s">
        <v>170</v>
      </c>
      <c r="F167" s="269"/>
      <c r="G167" s="279">
        <v>28.53</v>
      </c>
      <c r="H167" s="280" t="s">
        <v>1131</v>
      </c>
      <c r="I167" s="244" t="s">
        <v>1132</v>
      </c>
    </row>
    <row r="168" spans="1:9" s="127" customFormat="1" ht="15" customHeight="1" x14ac:dyDescent="0.25">
      <c r="A168" s="228"/>
      <c r="B168" s="228"/>
      <c r="C168" s="191"/>
      <c r="D168" s="269"/>
      <c r="E168" s="269"/>
      <c r="F168" s="269"/>
      <c r="G168" s="279"/>
      <c r="H168" s="280"/>
      <c r="I168" s="244"/>
    </row>
    <row r="169" spans="1:9" ht="15" customHeight="1" x14ac:dyDescent="0.25">
      <c r="A169" s="228"/>
      <c r="B169" s="228"/>
      <c r="C169" s="191" t="s">
        <v>1143</v>
      </c>
      <c r="D169" s="269" t="s">
        <v>7</v>
      </c>
      <c r="E169" s="269" t="s">
        <v>41</v>
      </c>
      <c r="F169" s="269" t="s">
        <v>73</v>
      </c>
      <c r="G169" s="279">
        <v>27.13</v>
      </c>
      <c r="H169" s="366"/>
      <c r="I169" s="244"/>
    </row>
    <row r="170" spans="1:9" s="127" customFormat="1" ht="15" customHeight="1" x14ac:dyDescent="0.25">
      <c r="A170" s="228"/>
      <c r="B170" s="228"/>
      <c r="C170" s="191"/>
      <c r="D170" s="269"/>
      <c r="E170" s="269"/>
      <c r="F170" s="269"/>
      <c r="G170" s="279"/>
      <c r="H170" s="366"/>
      <c r="I170" s="244" t="s">
        <v>1133</v>
      </c>
    </row>
    <row r="171" spans="1:9" x14ac:dyDescent="0.25">
      <c r="A171" s="228"/>
      <c r="B171" s="228"/>
      <c r="C171" s="121" t="s">
        <v>105</v>
      </c>
      <c r="D171" s="110" t="s">
        <v>7</v>
      </c>
      <c r="E171" s="110" t="s">
        <v>580</v>
      </c>
      <c r="F171" s="110"/>
      <c r="G171" s="111">
        <v>18.54</v>
      </c>
      <c r="H171" s="366"/>
      <c r="I171" s="244"/>
    </row>
    <row r="172" spans="1:9" x14ac:dyDescent="0.25">
      <c r="A172" s="228"/>
      <c r="B172" s="228"/>
      <c r="C172" s="121" t="s">
        <v>82</v>
      </c>
      <c r="D172" s="110" t="s">
        <v>7</v>
      </c>
      <c r="E172" s="110" t="s">
        <v>77</v>
      </c>
      <c r="F172" s="110"/>
      <c r="G172" s="111">
        <v>20.32</v>
      </c>
      <c r="H172" s="366"/>
      <c r="I172" s="101" t="s">
        <v>1134</v>
      </c>
    </row>
    <row r="173" spans="1:9" ht="15.75" x14ac:dyDescent="0.25">
      <c r="A173" s="228"/>
      <c r="B173" s="228"/>
      <c r="C173" s="366"/>
      <c r="D173" s="366"/>
      <c r="E173" s="366"/>
      <c r="F173" s="366"/>
      <c r="G173" s="366"/>
      <c r="H173" s="366"/>
      <c r="I173" s="366"/>
    </row>
    <row r="174" spans="1:9" ht="15.6" customHeight="1" x14ac:dyDescent="0.25">
      <c r="A174" s="228"/>
      <c r="B174" s="228"/>
      <c r="C174" s="121" t="s">
        <v>4</v>
      </c>
      <c r="D174" s="111">
        <v>75</v>
      </c>
      <c r="E174" s="112" t="s">
        <v>18</v>
      </c>
      <c r="F174" s="301"/>
      <c r="G174" s="301"/>
      <c r="H174" s="301"/>
      <c r="I174" s="301"/>
    </row>
    <row r="175" spans="1:9" ht="15.75" x14ac:dyDescent="0.25">
      <c r="A175" s="228"/>
      <c r="B175" s="228"/>
      <c r="C175" s="121" t="s">
        <v>5</v>
      </c>
      <c r="D175" s="111" t="s">
        <v>6</v>
      </c>
      <c r="E175" s="365"/>
      <c r="F175" s="365"/>
      <c r="G175" s="365"/>
      <c r="H175" s="365"/>
      <c r="I175" s="365"/>
    </row>
    <row r="176" spans="1:9" ht="15.75" x14ac:dyDescent="0.25">
      <c r="A176" s="228"/>
      <c r="B176" s="228"/>
      <c r="C176" s="366"/>
      <c r="D176" s="366"/>
      <c r="E176" s="366"/>
      <c r="F176" s="366"/>
      <c r="G176" s="366"/>
      <c r="H176" s="366"/>
      <c r="I176" s="366"/>
    </row>
    <row r="177" spans="1:9" x14ac:dyDescent="0.25">
      <c r="A177" s="228"/>
      <c r="B177" s="228"/>
      <c r="C177" s="9" t="s">
        <v>8</v>
      </c>
      <c r="D177" s="269"/>
      <c r="E177" s="269"/>
      <c r="F177" s="269"/>
      <c r="G177" s="269"/>
      <c r="H177" s="269"/>
      <c r="I177" s="269"/>
    </row>
    <row r="178" spans="1:9" ht="15" customHeight="1" x14ac:dyDescent="0.25">
      <c r="A178" s="228"/>
      <c r="B178" s="228"/>
      <c r="C178" s="121" t="s">
        <v>9</v>
      </c>
      <c r="D178" s="192" t="s">
        <v>66</v>
      </c>
      <c r="E178" s="192"/>
      <c r="F178" s="192"/>
      <c r="G178" s="192"/>
      <c r="H178" s="192"/>
      <c r="I178" s="98" t="s">
        <v>163</v>
      </c>
    </row>
    <row r="179" spans="1:9" s="127" customFormat="1" x14ac:dyDescent="0.25">
      <c r="A179" s="228"/>
      <c r="B179" s="228"/>
      <c r="C179" s="228"/>
      <c r="D179" s="228"/>
      <c r="E179" s="228"/>
      <c r="F179" s="228"/>
      <c r="G179" s="228"/>
      <c r="H179" s="228"/>
      <c r="I179" s="228"/>
    </row>
    <row r="180" spans="1:9" ht="15" customHeight="1" x14ac:dyDescent="0.25">
      <c r="A180" s="228"/>
      <c r="B180" s="228"/>
      <c r="C180" s="191" t="s">
        <v>10</v>
      </c>
      <c r="D180" s="192" t="s">
        <v>86</v>
      </c>
      <c r="E180" s="192"/>
      <c r="F180" s="192"/>
      <c r="G180" s="192"/>
      <c r="H180" s="192"/>
      <c r="I180" s="193" t="s">
        <v>69</v>
      </c>
    </row>
    <row r="181" spans="1:9" ht="15" customHeight="1" x14ac:dyDescent="0.25">
      <c r="A181" s="228"/>
      <c r="B181" s="228"/>
      <c r="C181" s="191"/>
      <c r="D181" s="192" t="s">
        <v>1135</v>
      </c>
      <c r="E181" s="192"/>
      <c r="F181" s="192"/>
      <c r="G181" s="192"/>
      <c r="H181" s="192"/>
      <c r="I181" s="193"/>
    </row>
    <row r="182" spans="1:9" ht="15" customHeight="1" x14ac:dyDescent="0.25">
      <c r="A182" s="228"/>
      <c r="B182" s="228"/>
      <c r="C182" s="191"/>
      <c r="D182" s="192" t="s">
        <v>1136</v>
      </c>
      <c r="E182" s="192"/>
      <c r="F182" s="192"/>
      <c r="G182" s="192"/>
      <c r="H182" s="192"/>
      <c r="I182" s="193"/>
    </row>
    <row r="183" spans="1:9" ht="15" customHeight="1" x14ac:dyDescent="0.25">
      <c r="A183" s="228"/>
      <c r="B183" s="228"/>
      <c r="C183" s="191"/>
      <c r="D183" s="192" t="s">
        <v>1137</v>
      </c>
      <c r="E183" s="192"/>
      <c r="F183" s="192"/>
      <c r="G183" s="192"/>
      <c r="H183" s="192"/>
      <c r="I183" s="193"/>
    </row>
    <row r="184" spans="1:9" ht="15.6" customHeight="1" x14ac:dyDescent="0.25">
      <c r="A184" s="228"/>
      <c r="B184" s="228"/>
      <c r="C184" s="191"/>
      <c r="D184" s="192" t="s">
        <v>1138</v>
      </c>
      <c r="E184" s="192"/>
      <c r="F184" s="192"/>
      <c r="G184" s="192"/>
      <c r="H184" s="192"/>
      <c r="I184" s="193"/>
    </row>
    <row r="185" spans="1:9" ht="15" customHeight="1" x14ac:dyDescent="0.25">
      <c r="A185" s="228"/>
      <c r="B185" s="228"/>
      <c r="C185" s="191"/>
      <c r="D185" s="192" t="s">
        <v>1139</v>
      </c>
      <c r="E185" s="192"/>
      <c r="F185" s="192"/>
      <c r="G185" s="192"/>
      <c r="H185" s="192"/>
      <c r="I185" s="193"/>
    </row>
    <row r="186" spans="1:9" x14ac:dyDescent="0.25">
      <c r="A186" s="228"/>
      <c r="B186" s="228"/>
      <c r="C186" s="228"/>
      <c r="D186" s="228"/>
      <c r="E186" s="228"/>
      <c r="F186" s="228"/>
      <c r="G186" s="228"/>
      <c r="H186" s="228"/>
      <c r="I186" s="228"/>
    </row>
    <row r="187" spans="1:9" s="127" customFormat="1" x14ac:dyDescent="0.25">
      <c r="A187" s="228"/>
      <c r="B187" s="228"/>
      <c r="C187" s="191" t="s">
        <v>1141</v>
      </c>
      <c r="D187" s="451" t="s">
        <v>1142</v>
      </c>
      <c r="E187" s="452"/>
      <c r="F187" s="452"/>
      <c r="G187" s="452"/>
      <c r="H187" s="452"/>
      <c r="I187" s="452"/>
    </row>
    <row r="188" spans="1:9" s="127" customFormat="1" x14ac:dyDescent="0.25">
      <c r="A188" s="228"/>
      <c r="B188" s="228"/>
      <c r="C188" s="191"/>
      <c r="D188" s="452"/>
      <c r="E188" s="452"/>
      <c r="F188" s="452"/>
      <c r="G188" s="452"/>
      <c r="H188" s="452"/>
      <c r="I188" s="452"/>
    </row>
    <row r="189" spans="1:9" s="127" customFormat="1" x14ac:dyDescent="0.25">
      <c r="A189" s="228"/>
      <c r="B189" s="228"/>
      <c r="C189" s="191"/>
      <c r="D189" s="452"/>
      <c r="E189" s="452"/>
      <c r="F189" s="452"/>
      <c r="G189" s="452"/>
      <c r="H189" s="452"/>
      <c r="I189" s="452"/>
    </row>
    <row r="190" spans="1:9" s="127" customFormat="1" ht="15.6" customHeight="1" x14ac:dyDescent="0.25">
      <c r="A190" s="228"/>
      <c r="B190" s="228"/>
      <c r="C190" s="228"/>
      <c r="D190" s="228"/>
      <c r="E190" s="228"/>
      <c r="F190" s="228"/>
      <c r="G190" s="228"/>
      <c r="H190" s="228"/>
      <c r="I190" s="228"/>
    </row>
    <row r="191" spans="1:9" ht="15" customHeight="1" x14ac:dyDescent="0.25">
      <c r="A191" s="228"/>
      <c r="B191" s="228"/>
      <c r="C191" s="191" t="s">
        <v>11</v>
      </c>
      <c r="D191" s="221" t="s">
        <v>1140</v>
      </c>
      <c r="E191" s="453"/>
      <c r="F191" s="453"/>
      <c r="G191" s="453"/>
      <c r="H191" s="453"/>
      <c r="I191" s="453"/>
    </row>
    <row r="192" spans="1:9" ht="15" customHeight="1" x14ac:dyDescent="0.25">
      <c r="A192" s="228"/>
      <c r="B192" s="228"/>
      <c r="C192" s="191"/>
      <c r="D192" s="453"/>
      <c r="E192" s="453"/>
      <c r="F192" s="453"/>
      <c r="G192" s="453"/>
      <c r="H192" s="453"/>
      <c r="I192" s="453"/>
    </row>
    <row r="193" spans="1:9" ht="15" customHeight="1" x14ac:dyDescent="0.25">
      <c r="A193" s="228"/>
      <c r="B193" s="228"/>
      <c r="C193" s="191"/>
      <c r="D193" s="453"/>
      <c r="E193" s="453"/>
      <c r="F193" s="453"/>
      <c r="G193" s="453"/>
      <c r="H193" s="453"/>
      <c r="I193" s="453"/>
    </row>
    <row r="194" spans="1:9" ht="15" customHeight="1" x14ac:dyDescent="0.25">
      <c r="A194" s="228"/>
      <c r="B194" s="228"/>
      <c r="C194" s="191"/>
      <c r="D194" s="453"/>
      <c r="E194" s="453"/>
      <c r="F194" s="453"/>
      <c r="G194" s="453"/>
      <c r="H194" s="453"/>
      <c r="I194" s="453"/>
    </row>
    <row r="195" spans="1:9" ht="15.6" customHeight="1" x14ac:dyDescent="0.25">
      <c r="A195" s="228"/>
      <c r="B195" s="228"/>
      <c r="C195" s="228"/>
      <c r="D195" s="228"/>
      <c r="E195" s="228"/>
      <c r="F195" s="228"/>
      <c r="G195" s="228"/>
      <c r="H195" s="228"/>
      <c r="I195" s="228"/>
    </row>
    <row r="196" spans="1:9" x14ac:dyDescent="0.25">
      <c r="A196" s="228"/>
      <c r="B196" s="228"/>
      <c r="C196" s="103" t="s">
        <v>12</v>
      </c>
      <c r="D196" s="110" t="s">
        <v>525</v>
      </c>
      <c r="E196" s="269"/>
      <c r="F196" s="269"/>
      <c r="G196" s="269"/>
      <c r="H196" s="269"/>
      <c r="I196" s="269"/>
    </row>
    <row r="197" spans="1:9" ht="15" customHeight="1" x14ac:dyDescent="0.25">
      <c r="A197" s="228"/>
      <c r="B197" s="228"/>
      <c r="C197" s="117" t="s">
        <v>14</v>
      </c>
      <c r="D197" s="118">
        <v>0.27600000000000002</v>
      </c>
      <c r="E197" s="193" t="s">
        <v>15</v>
      </c>
      <c r="F197" s="193"/>
      <c r="G197" s="193"/>
      <c r="H197" s="193"/>
      <c r="I197" s="193"/>
    </row>
    <row r="198" spans="1:9" ht="15" customHeight="1" x14ac:dyDescent="0.25">
      <c r="A198" s="228"/>
      <c r="B198" s="228"/>
      <c r="C198" s="117" t="s">
        <v>16</v>
      </c>
      <c r="D198" s="12">
        <v>18738</v>
      </c>
      <c r="E198" s="393" t="s">
        <v>1145</v>
      </c>
      <c r="F198" s="271"/>
      <c r="G198" s="271"/>
      <c r="H198" s="271"/>
      <c r="I198" s="271"/>
    </row>
    <row r="199" spans="1:9" ht="15" customHeight="1" x14ac:dyDescent="0.25">
      <c r="A199" s="228"/>
      <c r="B199" s="228"/>
      <c r="C199" s="121" t="s">
        <v>17</v>
      </c>
      <c r="D199" s="119">
        <v>88.1</v>
      </c>
      <c r="E199" s="271"/>
      <c r="F199" s="271"/>
      <c r="G199" s="271"/>
      <c r="H199" s="271"/>
      <c r="I199" s="271"/>
    </row>
    <row r="200" spans="1:9" x14ac:dyDescent="0.25">
      <c r="A200" s="166"/>
      <c r="B200" s="167"/>
      <c r="C200" s="167"/>
      <c r="D200" s="167"/>
      <c r="E200" s="167"/>
      <c r="F200" s="167"/>
      <c r="G200" s="167"/>
      <c r="H200" s="167"/>
      <c r="I200" s="171"/>
    </row>
    <row r="201" spans="1:9" ht="45" x14ac:dyDescent="0.25">
      <c r="A201" s="102" t="s">
        <v>0</v>
      </c>
      <c r="B201" s="102" t="s">
        <v>1</v>
      </c>
      <c r="C201" s="103" t="s">
        <v>21</v>
      </c>
      <c r="D201" s="4" t="s">
        <v>2</v>
      </c>
      <c r="E201" s="4" t="s">
        <v>23</v>
      </c>
      <c r="F201" s="4" t="s">
        <v>24</v>
      </c>
      <c r="G201" s="113" t="s">
        <v>22</v>
      </c>
      <c r="H201" s="113" t="s">
        <v>46</v>
      </c>
      <c r="I201" s="103" t="s">
        <v>3</v>
      </c>
    </row>
    <row r="202" spans="1:9" x14ac:dyDescent="0.25">
      <c r="A202" s="45" t="s">
        <v>1144</v>
      </c>
      <c r="B202" s="153">
        <v>7</v>
      </c>
      <c r="C202" s="154" t="s">
        <v>100</v>
      </c>
      <c r="D202" s="115"/>
      <c r="E202" s="115"/>
      <c r="F202" s="115"/>
      <c r="G202" s="115"/>
      <c r="H202" s="115"/>
      <c r="I202" s="106"/>
    </row>
    <row r="204" spans="1:9" s="127" customFormat="1" ht="45" x14ac:dyDescent="0.25">
      <c r="A204" s="102" t="s">
        <v>0</v>
      </c>
      <c r="B204" s="103" t="s">
        <v>1</v>
      </c>
      <c r="C204" s="103" t="s">
        <v>21</v>
      </c>
      <c r="D204" s="4" t="s">
        <v>2</v>
      </c>
      <c r="E204" s="4" t="s">
        <v>23</v>
      </c>
      <c r="F204" s="4" t="s">
        <v>24</v>
      </c>
      <c r="G204" s="113" t="s">
        <v>22</v>
      </c>
      <c r="H204" s="113" t="s">
        <v>46</v>
      </c>
      <c r="I204" s="103" t="s">
        <v>967</v>
      </c>
    </row>
    <row r="205" spans="1:9" ht="30" x14ac:dyDescent="0.25">
      <c r="A205" s="228" t="s">
        <v>1146</v>
      </c>
      <c r="B205" s="228">
        <v>7</v>
      </c>
      <c r="C205" s="121" t="s">
        <v>48</v>
      </c>
      <c r="D205" s="110" t="s">
        <v>7</v>
      </c>
      <c r="E205" s="110" t="s">
        <v>1147</v>
      </c>
      <c r="F205" s="110"/>
      <c r="G205" s="111">
        <v>25.91</v>
      </c>
      <c r="H205" s="109"/>
      <c r="I205" s="103"/>
    </row>
    <row r="206" spans="1:9" ht="30" x14ac:dyDescent="0.25">
      <c r="A206" s="228"/>
      <c r="B206" s="228"/>
      <c r="C206" s="121" t="s">
        <v>1148</v>
      </c>
      <c r="D206" s="110" t="s">
        <v>7</v>
      </c>
      <c r="E206" s="110" t="s">
        <v>1149</v>
      </c>
      <c r="F206" s="110"/>
      <c r="G206" s="111">
        <v>23.39</v>
      </c>
      <c r="H206" s="109"/>
      <c r="I206" s="101" t="s">
        <v>1150</v>
      </c>
    </row>
    <row r="207" spans="1:9" ht="30" x14ac:dyDescent="0.25">
      <c r="A207" s="228"/>
      <c r="B207" s="228"/>
      <c r="C207" s="121" t="s">
        <v>1151</v>
      </c>
      <c r="D207" s="110" t="s">
        <v>7</v>
      </c>
      <c r="E207" s="110" t="s">
        <v>1152</v>
      </c>
      <c r="F207" s="110"/>
      <c r="G207" s="111">
        <v>19.88</v>
      </c>
      <c r="H207" s="109"/>
      <c r="I207" s="101" t="s">
        <v>1153</v>
      </c>
    </row>
    <row r="208" spans="1:9" ht="30" x14ac:dyDescent="0.25">
      <c r="A208" s="228"/>
      <c r="B208" s="228"/>
      <c r="C208" s="121" t="s">
        <v>39</v>
      </c>
      <c r="D208" s="110" t="s">
        <v>7</v>
      </c>
      <c r="E208" s="110" t="s">
        <v>1154</v>
      </c>
      <c r="F208" s="110"/>
      <c r="G208" s="111">
        <v>17.84</v>
      </c>
      <c r="H208" s="109"/>
      <c r="I208" s="101" t="s">
        <v>1155</v>
      </c>
    </row>
    <row r="209" spans="1:9" x14ac:dyDescent="0.25">
      <c r="A209" s="228"/>
      <c r="B209" s="228"/>
      <c r="C209" s="228"/>
      <c r="D209" s="228"/>
      <c r="E209" s="228"/>
      <c r="F209" s="228"/>
      <c r="G209" s="228"/>
      <c r="H209" s="228"/>
      <c r="I209" s="228"/>
    </row>
    <row r="210" spans="1:9" ht="15.6" customHeight="1" x14ac:dyDescent="0.25">
      <c r="A210" s="228"/>
      <c r="B210" s="228"/>
      <c r="C210" s="121" t="s">
        <v>4</v>
      </c>
      <c r="D210" s="111">
        <v>75</v>
      </c>
      <c r="E210" s="112" t="s">
        <v>18</v>
      </c>
      <c r="F210" s="301"/>
      <c r="G210" s="301"/>
      <c r="H210" s="301"/>
      <c r="I210" s="301"/>
    </row>
    <row r="211" spans="1:9" ht="15.75" x14ac:dyDescent="0.25">
      <c r="A211" s="228"/>
      <c r="B211" s="228"/>
      <c r="C211" s="121" t="s">
        <v>5</v>
      </c>
      <c r="D211" s="111" t="s">
        <v>6</v>
      </c>
      <c r="E211" s="364"/>
      <c r="F211" s="364"/>
      <c r="G211" s="364"/>
      <c r="H211" s="364"/>
      <c r="I211" s="364"/>
    </row>
    <row r="212" spans="1:9" ht="15.75" x14ac:dyDescent="0.25">
      <c r="A212" s="228"/>
      <c r="B212" s="228"/>
      <c r="C212" s="363"/>
      <c r="D212" s="363"/>
      <c r="E212" s="363"/>
      <c r="F212" s="363"/>
      <c r="G212" s="363"/>
      <c r="H212" s="363"/>
      <c r="I212" s="363"/>
    </row>
    <row r="213" spans="1:9" x14ac:dyDescent="0.25">
      <c r="A213" s="228"/>
      <c r="B213" s="228"/>
      <c r="C213" s="9" t="s">
        <v>8</v>
      </c>
      <c r="D213" s="269"/>
      <c r="E213" s="269"/>
      <c r="F213" s="269"/>
      <c r="G213" s="269"/>
      <c r="H213" s="269"/>
      <c r="I213" s="269"/>
    </row>
    <row r="214" spans="1:9" ht="15" customHeight="1" x14ac:dyDescent="0.25">
      <c r="A214" s="228"/>
      <c r="B214" s="228"/>
      <c r="C214" s="191" t="s">
        <v>9</v>
      </c>
      <c r="D214" s="192" t="s">
        <v>66</v>
      </c>
      <c r="E214" s="192"/>
      <c r="F214" s="192"/>
      <c r="G214" s="192"/>
      <c r="H214" s="192"/>
      <c r="I214" s="193" t="s">
        <v>1156</v>
      </c>
    </row>
    <row r="215" spans="1:9" s="127" customFormat="1" ht="15" customHeight="1" x14ac:dyDescent="0.25">
      <c r="A215" s="228"/>
      <c r="B215" s="228"/>
      <c r="C215" s="191"/>
      <c r="D215" s="192"/>
      <c r="E215" s="192"/>
      <c r="F215" s="192"/>
      <c r="G215" s="192"/>
      <c r="H215" s="192"/>
      <c r="I215" s="193"/>
    </row>
    <row r="216" spans="1:9" s="127" customFormat="1" ht="15" customHeight="1" x14ac:dyDescent="0.25">
      <c r="A216" s="228"/>
      <c r="B216" s="228"/>
      <c r="C216" s="228"/>
      <c r="D216" s="228"/>
      <c r="E216" s="228"/>
      <c r="F216" s="228"/>
      <c r="G216" s="228"/>
      <c r="H216" s="228"/>
      <c r="I216" s="228"/>
    </row>
    <row r="217" spans="1:9" s="127" customFormat="1" ht="15" customHeight="1" x14ac:dyDescent="0.25">
      <c r="A217" s="228"/>
      <c r="B217" s="228"/>
      <c r="C217" s="191" t="s">
        <v>10</v>
      </c>
      <c r="D217" s="454" t="s">
        <v>68</v>
      </c>
      <c r="E217" s="454"/>
      <c r="F217" s="454"/>
      <c r="G217" s="454"/>
      <c r="H217" s="454"/>
      <c r="I217" s="193" t="s">
        <v>1157</v>
      </c>
    </row>
    <row r="218" spans="1:9" s="127" customFormat="1" ht="15" customHeight="1" x14ac:dyDescent="0.25">
      <c r="A218" s="228"/>
      <c r="B218" s="228"/>
      <c r="C218" s="191"/>
      <c r="D218" s="454"/>
      <c r="E218" s="454"/>
      <c r="F218" s="454"/>
      <c r="G218" s="454"/>
      <c r="H218" s="454"/>
      <c r="I218" s="193"/>
    </row>
    <row r="219" spans="1:9" ht="15" customHeight="1" x14ac:dyDescent="0.25">
      <c r="A219" s="228"/>
      <c r="B219" s="228"/>
      <c r="C219" s="191"/>
      <c r="D219" s="454"/>
      <c r="E219" s="454"/>
      <c r="F219" s="454"/>
      <c r="G219" s="454"/>
      <c r="H219" s="454"/>
      <c r="I219" s="193"/>
    </row>
    <row r="220" spans="1:9" ht="15" customHeight="1" x14ac:dyDescent="0.25">
      <c r="A220" s="228"/>
      <c r="B220" s="228"/>
      <c r="C220" s="191"/>
      <c r="D220" s="192" t="s">
        <v>1158</v>
      </c>
      <c r="E220" s="192"/>
      <c r="F220" s="192"/>
      <c r="G220" s="192"/>
      <c r="H220" s="192"/>
      <c r="I220" s="193"/>
    </row>
    <row r="221" spans="1:9" ht="15" customHeight="1" x14ac:dyDescent="0.25">
      <c r="A221" s="228"/>
      <c r="B221" s="228"/>
      <c r="C221" s="191"/>
      <c r="D221" s="192" t="s">
        <v>1159</v>
      </c>
      <c r="E221" s="192"/>
      <c r="F221" s="192"/>
      <c r="G221" s="192"/>
      <c r="H221" s="192"/>
      <c r="I221" s="193"/>
    </row>
    <row r="222" spans="1:9" ht="15" customHeight="1" x14ac:dyDescent="0.25">
      <c r="A222" s="228"/>
      <c r="B222" s="228"/>
      <c r="C222" s="191"/>
      <c r="D222" s="455" t="s">
        <v>1160</v>
      </c>
      <c r="E222" s="455"/>
      <c r="F222" s="455"/>
      <c r="G222" s="455"/>
      <c r="H222" s="455"/>
      <c r="I222" s="193"/>
    </row>
    <row r="223" spans="1:9" x14ac:dyDescent="0.25">
      <c r="A223" s="228"/>
      <c r="B223" s="228"/>
      <c r="C223" s="121"/>
      <c r="D223" s="110"/>
      <c r="E223" s="110"/>
      <c r="F223" s="110"/>
      <c r="G223" s="111"/>
      <c r="H223" s="111"/>
      <c r="I223" s="101"/>
    </row>
    <row r="224" spans="1:9" ht="15" customHeight="1" x14ac:dyDescent="0.25">
      <c r="A224" s="228"/>
      <c r="B224" s="228"/>
      <c r="C224" s="241" t="s">
        <v>11</v>
      </c>
      <c r="D224" s="221" t="s">
        <v>1161</v>
      </c>
      <c r="E224" s="221"/>
      <c r="F224" s="221"/>
      <c r="G224" s="221"/>
      <c r="H224" s="221"/>
      <c r="I224" s="221"/>
    </row>
    <row r="225" spans="1:9" ht="15" customHeight="1" x14ac:dyDescent="0.25">
      <c r="A225" s="228"/>
      <c r="B225" s="228"/>
      <c r="C225" s="273"/>
      <c r="D225" s="221"/>
      <c r="E225" s="221"/>
      <c r="F225" s="221"/>
      <c r="G225" s="221"/>
      <c r="H225" s="221"/>
      <c r="I225" s="221"/>
    </row>
    <row r="226" spans="1:9" ht="15" customHeight="1" x14ac:dyDescent="0.25">
      <c r="A226" s="228"/>
      <c r="B226" s="228"/>
      <c r="C226" s="273"/>
      <c r="D226" s="221"/>
      <c r="E226" s="221"/>
      <c r="F226" s="221"/>
      <c r="G226" s="221"/>
      <c r="H226" s="221"/>
      <c r="I226" s="221"/>
    </row>
    <row r="227" spans="1:9" ht="15" customHeight="1" x14ac:dyDescent="0.25">
      <c r="A227" s="228"/>
      <c r="B227" s="228"/>
      <c r="C227" s="273"/>
      <c r="D227" s="221"/>
      <c r="E227" s="221"/>
      <c r="F227" s="221"/>
      <c r="G227" s="221"/>
      <c r="H227" s="221"/>
      <c r="I227" s="221"/>
    </row>
    <row r="228" spans="1:9" ht="15" customHeight="1" x14ac:dyDescent="0.25">
      <c r="A228" s="228"/>
      <c r="B228" s="228"/>
      <c r="C228" s="242"/>
      <c r="D228" s="221"/>
      <c r="E228" s="221"/>
      <c r="F228" s="221"/>
      <c r="G228" s="221"/>
      <c r="H228" s="221"/>
      <c r="I228" s="221"/>
    </row>
    <row r="229" spans="1:9" x14ac:dyDescent="0.25">
      <c r="A229" s="228"/>
      <c r="B229" s="228"/>
      <c r="C229" s="121"/>
      <c r="D229" s="106"/>
      <c r="E229" s="106"/>
      <c r="F229" s="106"/>
      <c r="G229" s="104"/>
      <c r="H229" s="104"/>
      <c r="I229" s="104"/>
    </row>
    <row r="230" spans="1:9" x14ac:dyDescent="0.25">
      <c r="A230" s="228"/>
      <c r="B230" s="228"/>
      <c r="C230" s="103" t="s">
        <v>12</v>
      </c>
      <c r="D230" s="110" t="s">
        <v>13</v>
      </c>
      <c r="E230" s="110"/>
      <c r="F230" s="110"/>
      <c r="G230" s="111"/>
      <c r="H230" s="111"/>
      <c r="I230" s="101"/>
    </row>
    <row r="231" spans="1:9" x14ac:dyDescent="0.25">
      <c r="A231" s="228"/>
      <c r="B231" s="228"/>
      <c r="C231" s="117" t="s">
        <v>14</v>
      </c>
      <c r="D231" s="118">
        <v>0.15</v>
      </c>
      <c r="E231" s="193" t="s">
        <v>15</v>
      </c>
      <c r="F231" s="193"/>
      <c r="G231" s="193"/>
      <c r="H231" s="98"/>
      <c r="I231" s="98"/>
    </row>
    <row r="232" spans="1:9" ht="15" customHeight="1" x14ac:dyDescent="0.25">
      <c r="A232" s="228"/>
      <c r="B232" s="228"/>
      <c r="C232" s="117" t="s">
        <v>16</v>
      </c>
      <c r="D232" s="12">
        <v>21362</v>
      </c>
      <c r="E232" s="393" t="s">
        <v>1162</v>
      </c>
      <c r="F232" s="393"/>
      <c r="G232" s="393"/>
      <c r="H232" s="393"/>
      <c r="I232" s="393"/>
    </row>
    <row r="233" spans="1:9" ht="15" customHeight="1" x14ac:dyDescent="0.25">
      <c r="A233" s="228"/>
      <c r="B233" s="228"/>
      <c r="C233" s="121" t="s">
        <v>17</v>
      </c>
      <c r="D233" s="119">
        <v>88.3</v>
      </c>
      <c r="E233" s="393"/>
      <c r="F233" s="393"/>
      <c r="G233" s="393"/>
      <c r="H233" s="393"/>
      <c r="I233" s="393"/>
    </row>
    <row r="234" spans="1:9" x14ac:dyDescent="0.25">
      <c r="A234" s="456"/>
      <c r="B234" s="456"/>
      <c r="C234" s="456"/>
      <c r="D234" s="456"/>
      <c r="E234" s="456"/>
      <c r="F234" s="456"/>
      <c r="G234" s="456"/>
      <c r="H234" s="456"/>
      <c r="I234" s="456"/>
    </row>
    <row r="235" spans="1:9" s="127" customFormat="1" ht="45" x14ac:dyDescent="0.25">
      <c r="A235" s="102" t="s">
        <v>0</v>
      </c>
      <c r="B235" s="103" t="s">
        <v>1</v>
      </c>
      <c r="C235" s="103" t="s">
        <v>21</v>
      </c>
      <c r="D235" s="4" t="s">
        <v>2</v>
      </c>
      <c r="E235" s="4" t="s">
        <v>23</v>
      </c>
      <c r="F235" s="4" t="s">
        <v>24</v>
      </c>
      <c r="G235" s="113" t="s">
        <v>22</v>
      </c>
      <c r="H235" s="113" t="s">
        <v>46</v>
      </c>
      <c r="I235" s="103" t="s">
        <v>967</v>
      </c>
    </row>
    <row r="236" spans="1:9" ht="30" x14ac:dyDescent="0.25">
      <c r="A236" s="228" t="s">
        <v>1176</v>
      </c>
      <c r="B236" s="228">
        <v>7</v>
      </c>
      <c r="C236" s="121" t="s">
        <v>26</v>
      </c>
      <c r="D236" s="110" t="s">
        <v>7</v>
      </c>
      <c r="E236" s="110" t="s">
        <v>711</v>
      </c>
      <c r="F236" s="110">
        <v>29</v>
      </c>
      <c r="G236" s="111">
        <v>33.61</v>
      </c>
      <c r="H236" s="109" t="s">
        <v>1163</v>
      </c>
      <c r="I236" s="244" t="s">
        <v>1167</v>
      </c>
    </row>
    <row r="237" spans="1:9" ht="30" x14ac:dyDescent="0.25">
      <c r="A237" s="228"/>
      <c r="B237" s="228"/>
      <c r="C237" s="121" t="s">
        <v>1164</v>
      </c>
      <c r="D237" s="110" t="s">
        <v>7</v>
      </c>
      <c r="E237" s="110" t="s">
        <v>1165</v>
      </c>
      <c r="F237" s="110">
        <v>7</v>
      </c>
      <c r="G237" s="111">
        <v>24.87</v>
      </c>
      <c r="H237" s="109" t="s">
        <v>1166</v>
      </c>
      <c r="I237" s="244"/>
    </row>
    <row r="238" spans="1:9" ht="30" x14ac:dyDescent="0.25">
      <c r="A238" s="228"/>
      <c r="B238" s="228"/>
      <c r="C238" s="121" t="s">
        <v>1168</v>
      </c>
      <c r="D238" s="110" t="s">
        <v>7</v>
      </c>
      <c r="E238" s="110" t="s">
        <v>76</v>
      </c>
      <c r="F238" s="110">
        <v>5</v>
      </c>
      <c r="G238" s="111">
        <v>26.89</v>
      </c>
      <c r="H238" s="109" t="s">
        <v>1166</v>
      </c>
      <c r="I238" s="244"/>
    </row>
    <row r="239" spans="1:9" ht="30" x14ac:dyDescent="0.25">
      <c r="A239" s="228"/>
      <c r="B239" s="228"/>
      <c r="C239" s="121" t="s">
        <v>631</v>
      </c>
      <c r="D239" s="110" t="s">
        <v>7</v>
      </c>
      <c r="E239" s="110" t="s">
        <v>83</v>
      </c>
      <c r="F239" s="110">
        <v>30</v>
      </c>
      <c r="G239" s="111">
        <v>19.95</v>
      </c>
      <c r="H239" s="109" t="s">
        <v>1169</v>
      </c>
      <c r="I239" s="244"/>
    </row>
    <row r="240" spans="1:9" ht="30" x14ac:dyDescent="0.25">
      <c r="A240" s="228"/>
      <c r="B240" s="228"/>
      <c r="C240" s="121" t="s">
        <v>261</v>
      </c>
      <c r="D240" s="110" t="s">
        <v>7</v>
      </c>
      <c r="E240" s="110" t="s">
        <v>1170</v>
      </c>
      <c r="F240" s="110">
        <v>10.5</v>
      </c>
      <c r="G240" s="111">
        <v>24.87</v>
      </c>
      <c r="H240" s="109" t="s">
        <v>1166</v>
      </c>
      <c r="I240" s="244"/>
    </row>
    <row r="241" spans="1:9" ht="15.75" x14ac:dyDescent="0.25">
      <c r="A241" s="228"/>
      <c r="B241" s="228"/>
      <c r="C241" s="363"/>
      <c r="D241" s="363"/>
      <c r="E241" s="363"/>
      <c r="F241" s="363"/>
      <c r="G241" s="363"/>
      <c r="H241" s="363"/>
      <c r="I241" s="363"/>
    </row>
    <row r="242" spans="1:9" ht="15" customHeight="1" x14ac:dyDescent="0.25">
      <c r="A242" s="228"/>
      <c r="B242" s="228"/>
      <c r="C242" s="191" t="s">
        <v>4</v>
      </c>
      <c r="D242" s="111">
        <v>75</v>
      </c>
      <c r="E242" s="360" t="s">
        <v>1177</v>
      </c>
      <c r="F242" s="360"/>
      <c r="G242" s="360"/>
      <c r="H242" s="360"/>
      <c r="I242" s="360"/>
    </row>
    <row r="243" spans="1:9" s="127" customFormat="1" x14ac:dyDescent="0.25">
      <c r="A243" s="228"/>
      <c r="B243" s="228"/>
      <c r="C243" s="191"/>
      <c r="D243" s="111">
        <v>40</v>
      </c>
      <c r="E243" s="360" t="s">
        <v>1178</v>
      </c>
      <c r="F243" s="360"/>
      <c r="G243" s="360"/>
      <c r="H243" s="360"/>
      <c r="I243" s="360"/>
    </row>
    <row r="244" spans="1:9" ht="15.75" x14ac:dyDescent="0.25">
      <c r="A244" s="228"/>
      <c r="B244" s="228"/>
      <c r="C244" s="121" t="s">
        <v>5</v>
      </c>
      <c r="D244" s="111" t="s">
        <v>6</v>
      </c>
      <c r="E244" s="364"/>
      <c r="F244" s="364"/>
      <c r="G244" s="364"/>
      <c r="H244" s="364"/>
      <c r="I244" s="364"/>
    </row>
    <row r="245" spans="1:9" ht="15.75" x14ac:dyDescent="0.25">
      <c r="A245" s="228"/>
      <c r="B245" s="228"/>
      <c r="C245" s="363"/>
      <c r="D245" s="363"/>
      <c r="E245" s="363"/>
      <c r="F245" s="363"/>
      <c r="G245" s="363"/>
      <c r="H245" s="363"/>
      <c r="I245" s="363"/>
    </row>
    <row r="246" spans="1:9" x14ac:dyDescent="0.25">
      <c r="A246" s="228"/>
      <c r="B246" s="228"/>
      <c r="C246" s="9" t="s">
        <v>8</v>
      </c>
      <c r="D246" s="269"/>
      <c r="E246" s="269"/>
      <c r="F246" s="269"/>
      <c r="G246" s="269"/>
      <c r="H246" s="269"/>
      <c r="I246" s="269"/>
    </row>
    <row r="247" spans="1:9" ht="15" customHeight="1" x14ac:dyDescent="0.25">
      <c r="A247" s="228"/>
      <c r="B247" s="228"/>
      <c r="C247" s="121" t="s">
        <v>9</v>
      </c>
      <c r="D247" s="192" t="s">
        <v>27</v>
      </c>
      <c r="E247" s="192"/>
      <c r="F247" s="192"/>
      <c r="G247" s="192"/>
      <c r="H247" s="192"/>
      <c r="I247" s="98" t="s">
        <v>163</v>
      </c>
    </row>
    <row r="248" spans="1:9" s="127" customFormat="1" ht="15" customHeight="1" x14ac:dyDescent="0.25">
      <c r="A248" s="228"/>
      <c r="B248" s="228"/>
      <c r="C248" s="228"/>
      <c r="D248" s="228"/>
      <c r="E248" s="228"/>
      <c r="F248" s="228"/>
      <c r="G248" s="228"/>
      <c r="H248" s="228"/>
      <c r="I248" s="228"/>
    </row>
    <row r="249" spans="1:9" ht="15" customHeight="1" x14ac:dyDescent="0.25">
      <c r="A249" s="228"/>
      <c r="B249" s="228"/>
      <c r="C249" s="191" t="s">
        <v>10</v>
      </c>
      <c r="D249" s="192" t="s">
        <v>1171</v>
      </c>
      <c r="E249" s="192"/>
      <c r="F249" s="192"/>
      <c r="G249" s="192"/>
      <c r="H249" s="192"/>
      <c r="I249" s="193" t="s">
        <v>1172</v>
      </c>
    </row>
    <row r="250" spans="1:9" ht="15" customHeight="1" x14ac:dyDescent="0.25">
      <c r="A250" s="228"/>
      <c r="B250" s="228"/>
      <c r="C250" s="191"/>
      <c r="D250" s="192" t="s">
        <v>1173</v>
      </c>
      <c r="E250" s="192"/>
      <c r="F250" s="192"/>
      <c r="G250" s="192"/>
      <c r="H250" s="192"/>
      <c r="I250" s="193"/>
    </row>
    <row r="251" spans="1:9" ht="15" customHeight="1" x14ac:dyDescent="0.25">
      <c r="A251" s="228"/>
      <c r="B251" s="228"/>
      <c r="C251" s="191"/>
      <c r="D251" s="192" t="s">
        <v>1174</v>
      </c>
      <c r="E251" s="192"/>
      <c r="F251" s="192"/>
      <c r="G251" s="192"/>
      <c r="H251" s="192"/>
      <c r="I251" s="193"/>
    </row>
    <row r="252" spans="1:9" x14ac:dyDescent="0.25">
      <c r="A252" s="228"/>
      <c r="B252" s="228"/>
      <c r="C252" s="228"/>
      <c r="D252" s="228"/>
      <c r="E252" s="228"/>
      <c r="F252" s="228"/>
      <c r="G252" s="228"/>
      <c r="H252" s="228"/>
      <c r="I252" s="228"/>
    </row>
    <row r="253" spans="1:9" ht="15" customHeight="1" x14ac:dyDescent="0.25">
      <c r="A253" s="228"/>
      <c r="B253" s="228"/>
      <c r="C253" s="191" t="s">
        <v>11</v>
      </c>
      <c r="D253" s="221" t="s">
        <v>1179</v>
      </c>
      <c r="E253" s="221"/>
      <c r="F253" s="221"/>
      <c r="G253" s="221"/>
      <c r="H253" s="221"/>
      <c r="I253" s="221"/>
    </row>
    <row r="254" spans="1:9" ht="15" customHeight="1" x14ac:dyDescent="0.25">
      <c r="A254" s="228"/>
      <c r="B254" s="228"/>
      <c r="C254" s="191"/>
      <c r="D254" s="221"/>
      <c r="E254" s="221"/>
      <c r="F254" s="221"/>
      <c r="G254" s="221"/>
      <c r="H254" s="221"/>
      <c r="I254" s="221"/>
    </row>
    <row r="255" spans="1:9" ht="15" customHeight="1" x14ac:dyDescent="0.25">
      <c r="A255" s="228"/>
      <c r="B255" s="228"/>
      <c r="C255" s="191"/>
      <c r="D255" s="221"/>
      <c r="E255" s="221"/>
      <c r="F255" s="221"/>
      <c r="G255" s="221"/>
      <c r="H255" s="221"/>
      <c r="I255" s="221"/>
    </row>
    <row r="256" spans="1:9" ht="15" customHeight="1" x14ac:dyDescent="0.25">
      <c r="A256" s="228"/>
      <c r="B256" s="228"/>
      <c r="C256" s="191"/>
      <c r="D256" s="221"/>
      <c r="E256" s="221"/>
      <c r="F256" s="221"/>
      <c r="G256" s="221"/>
      <c r="H256" s="221"/>
      <c r="I256" s="221"/>
    </row>
    <row r="257" spans="1:9" ht="15" customHeight="1" x14ac:dyDescent="0.25">
      <c r="A257" s="228"/>
      <c r="B257" s="228"/>
      <c r="C257" s="191"/>
      <c r="D257" s="221"/>
      <c r="E257" s="221"/>
      <c r="F257" s="221"/>
      <c r="G257" s="221"/>
      <c r="H257" s="221"/>
      <c r="I257" s="221"/>
    </row>
    <row r="258" spans="1:9" x14ac:dyDescent="0.25">
      <c r="A258" s="228"/>
      <c r="B258" s="228"/>
      <c r="C258" s="228"/>
      <c r="D258" s="228"/>
      <c r="E258" s="228"/>
      <c r="F258" s="228"/>
      <c r="G258" s="228"/>
      <c r="H258" s="228"/>
      <c r="I258" s="228"/>
    </row>
    <row r="259" spans="1:9" x14ac:dyDescent="0.25">
      <c r="A259" s="228"/>
      <c r="B259" s="228"/>
      <c r="C259" s="103" t="s">
        <v>12</v>
      </c>
      <c r="D259" s="110" t="s">
        <v>94</v>
      </c>
      <c r="E259" s="269"/>
      <c r="F259" s="269"/>
      <c r="G259" s="269"/>
      <c r="H259" s="269"/>
      <c r="I259" s="269"/>
    </row>
    <row r="260" spans="1:9" ht="15" customHeight="1" x14ac:dyDescent="0.25">
      <c r="A260" s="228"/>
      <c r="B260" s="228"/>
      <c r="C260" s="117" t="s">
        <v>14</v>
      </c>
      <c r="D260" s="118">
        <v>0.18</v>
      </c>
      <c r="E260" s="193" t="s">
        <v>15</v>
      </c>
      <c r="F260" s="193"/>
      <c r="G260" s="193"/>
      <c r="H260" s="193"/>
      <c r="I260" s="193"/>
    </row>
    <row r="261" spans="1:9" ht="15" customHeight="1" x14ac:dyDescent="0.25">
      <c r="A261" s="228"/>
      <c r="B261" s="228"/>
      <c r="C261" s="117" t="s">
        <v>16</v>
      </c>
      <c r="D261" s="12">
        <v>51097</v>
      </c>
      <c r="E261" s="393" t="s">
        <v>1175</v>
      </c>
      <c r="F261" s="393"/>
      <c r="G261" s="393"/>
      <c r="H261" s="393"/>
      <c r="I261" s="393"/>
    </row>
    <row r="262" spans="1:9" ht="15" customHeight="1" x14ac:dyDescent="0.25">
      <c r="A262" s="228"/>
      <c r="B262" s="228"/>
      <c r="C262" s="121" t="s">
        <v>17</v>
      </c>
      <c r="D262" s="119">
        <v>79.7</v>
      </c>
      <c r="E262" s="393"/>
      <c r="F262" s="393"/>
      <c r="G262" s="393"/>
      <c r="H262" s="393"/>
      <c r="I262" s="393"/>
    </row>
    <row r="263" spans="1:9" x14ac:dyDescent="0.25">
      <c r="A263" s="456"/>
      <c r="B263" s="456"/>
      <c r="C263" s="456"/>
      <c r="D263" s="456"/>
      <c r="E263" s="456"/>
      <c r="F263" s="456"/>
      <c r="G263" s="456"/>
      <c r="H263" s="456"/>
      <c r="I263" s="456"/>
    </row>
  </sheetData>
  <mergeCells count="274">
    <mergeCell ref="E261:I262"/>
    <mergeCell ref="A263:I263"/>
    <mergeCell ref="A234:I234"/>
    <mergeCell ref="A1:I2"/>
    <mergeCell ref="C249:C251"/>
    <mergeCell ref="C252:I252"/>
    <mergeCell ref="C253:C257"/>
    <mergeCell ref="C258:I258"/>
    <mergeCell ref="E259:I259"/>
    <mergeCell ref="E260:I260"/>
    <mergeCell ref="A236:A262"/>
    <mergeCell ref="B236:B262"/>
    <mergeCell ref="C242:C243"/>
    <mergeCell ref="E243:I243"/>
    <mergeCell ref="E242:I242"/>
    <mergeCell ref="C241:I241"/>
    <mergeCell ref="E244:I244"/>
    <mergeCell ref="C245:I245"/>
    <mergeCell ref="D246:I246"/>
    <mergeCell ref="D247:H247"/>
    <mergeCell ref="D253:I257"/>
    <mergeCell ref="I236:I240"/>
    <mergeCell ref="D249:H249"/>
    <mergeCell ref="C248:I248"/>
    <mergeCell ref="D250:H250"/>
    <mergeCell ref="D251:H251"/>
    <mergeCell ref="I249:I251"/>
    <mergeCell ref="C216:I216"/>
    <mergeCell ref="D221:H221"/>
    <mergeCell ref="D222:H222"/>
    <mergeCell ref="D220:H220"/>
    <mergeCell ref="I217:I222"/>
    <mergeCell ref="C217:C222"/>
    <mergeCell ref="E211:I211"/>
    <mergeCell ref="C212:I212"/>
    <mergeCell ref="D213:I213"/>
    <mergeCell ref="I214:I215"/>
    <mergeCell ref="C214:C215"/>
    <mergeCell ref="D214:H215"/>
    <mergeCell ref="E232:I233"/>
    <mergeCell ref="A205:A233"/>
    <mergeCell ref="B205:B233"/>
    <mergeCell ref="C209:I209"/>
    <mergeCell ref="F210:I210"/>
    <mergeCell ref="D224:I228"/>
    <mergeCell ref="E231:G231"/>
    <mergeCell ref="D217:H219"/>
    <mergeCell ref="C224:C228"/>
    <mergeCell ref="E198:I199"/>
    <mergeCell ref="C186:I186"/>
    <mergeCell ref="C191:C194"/>
    <mergeCell ref="C180:C185"/>
    <mergeCell ref="C187:C189"/>
    <mergeCell ref="D187:I189"/>
    <mergeCell ref="C190:I190"/>
    <mergeCell ref="D180:H180"/>
    <mergeCell ref="D181:H181"/>
    <mergeCell ref="D182:H182"/>
    <mergeCell ref="D183:H183"/>
    <mergeCell ref="D184:H184"/>
    <mergeCell ref="D185:H185"/>
    <mergeCell ref="D191:I194"/>
    <mergeCell ref="E169:E170"/>
    <mergeCell ref="E167:E168"/>
    <mergeCell ref="F167:F168"/>
    <mergeCell ref="F169:F170"/>
    <mergeCell ref="G167:G168"/>
    <mergeCell ref="G169:G170"/>
    <mergeCell ref="C195:I195"/>
    <mergeCell ref="E196:I196"/>
    <mergeCell ref="E197:I197"/>
    <mergeCell ref="A165:I165"/>
    <mergeCell ref="A167:A199"/>
    <mergeCell ref="B167:B199"/>
    <mergeCell ref="I167:I169"/>
    <mergeCell ref="C167:C168"/>
    <mergeCell ref="H167:H172"/>
    <mergeCell ref="I180:I185"/>
    <mergeCell ref="C173:I173"/>
    <mergeCell ref="C137:I137"/>
    <mergeCell ref="A162:I162"/>
    <mergeCell ref="E158:I158"/>
    <mergeCell ref="A115:A161"/>
    <mergeCell ref="B115:B161"/>
    <mergeCell ref="E159:I159"/>
    <mergeCell ref="C176:I176"/>
    <mergeCell ref="F174:I174"/>
    <mergeCell ref="E175:I175"/>
    <mergeCell ref="D177:I177"/>
    <mergeCell ref="D178:H178"/>
    <mergeCell ref="C179:I179"/>
    <mergeCell ref="C169:C170"/>
    <mergeCell ref="I170:I171"/>
    <mergeCell ref="D167:D168"/>
    <mergeCell ref="D169:D170"/>
    <mergeCell ref="C119:I119"/>
    <mergeCell ref="F120:I120"/>
    <mergeCell ref="E121:I121"/>
    <mergeCell ref="C122:I122"/>
    <mergeCell ref="C157:I157"/>
    <mergeCell ref="E160:I161"/>
    <mergeCell ref="C136:E136"/>
    <mergeCell ref="C139:I139"/>
    <mergeCell ref="D140:I140"/>
    <mergeCell ref="F130:G130"/>
    <mergeCell ref="F131:G131"/>
    <mergeCell ref="F132:G132"/>
    <mergeCell ref="F133:G133"/>
    <mergeCell ref="F134:G134"/>
    <mergeCell ref="F135:G135"/>
    <mergeCell ref="F136:G136"/>
    <mergeCell ref="C130:E130"/>
    <mergeCell ref="C131:E131"/>
    <mergeCell ref="C132:E132"/>
    <mergeCell ref="C133:E133"/>
    <mergeCell ref="C134:E134"/>
    <mergeCell ref="C135:E135"/>
    <mergeCell ref="C123:I123"/>
    <mergeCell ref="D124:E125"/>
    <mergeCell ref="D126:E126"/>
    <mergeCell ref="C129:I129"/>
    <mergeCell ref="D127:E127"/>
    <mergeCell ref="D128:E128"/>
    <mergeCell ref="F126:G126"/>
    <mergeCell ref="F127:G127"/>
    <mergeCell ref="F128:G128"/>
    <mergeCell ref="D148:I156"/>
    <mergeCell ref="C141:C146"/>
    <mergeCell ref="C147:I147"/>
    <mergeCell ref="C148:C156"/>
    <mergeCell ref="I141:I146"/>
    <mergeCell ref="D141:G141"/>
    <mergeCell ref="D142:G142"/>
    <mergeCell ref="D143:G143"/>
    <mergeCell ref="D144:G144"/>
    <mergeCell ref="D145:G145"/>
    <mergeCell ref="D146:G146"/>
    <mergeCell ref="A113:I113"/>
    <mergeCell ref="C124:C125"/>
    <mergeCell ref="I115:I118"/>
    <mergeCell ref="C82:I82"/>
    <mergeCell ref="F83:I83"/>
    <mergeCell ref="E84:I84"/>
    <mergeCell ref="C85:I85"/>
    <mergeCell ref="D86:I86"/>
    <mergeCell ref="A110:I110"/>
    <mergeCell ref="C93:I93"/>
    <mergeCell ref="C89:C92"/>
    <mergeCell ref="D87:H87"/>
    <mergeCell ref="D89:H89"/>
    <mergeCell ref="D90:H90"/>
    <mergeCell ref="D91:H91"/>
    <mergeCell ref="D92:H92"/>
    <mergeCell ref="A68:A109"/>
    <mergeCell ref="B68:B109"/>
    <mergeCell ref="D106:I106"/>
    <mergeCell ref="E107:I107"/>
    <mergeCell ref="E108:I109"/>
    <mergeCell ref="C105:I105"/>
    <mergeCell ref="C101:I101"/>
    <mergeCell ref="F124:G125"/>
    <mergeCell ref="C102:C104"/>
    <mergeCell ref="C94:C100"/>
    <mergeCell ref="C88:I88"/>
    <mergeCell ref="H68:H69"/>
    <mergeCell ref="H70:H71"/>
    <mergeCell ref="H72:H75"/>
    <mergeCell ref="H76:H77"/>
    <mergeCell ref="H78:H79"/>
    <mergeCell ref="H80:H81"/>
    <mergeCell ref="G80:G81"/>
    <mergeCell ref="G78:G79"/>
    <mergeCell ref="G76:G77"/>
    <mergeCell ref="G72:G75"/>
    <mergeCell ref="G68:G69"/>
    <mergeCell ref="G70:G71"/>
    <mergeCell ref="F68:F69"/>
    <mergeCell ref="F70:F71"/>
    <mergeCell ref="F72:F75"/>
    <mergeCell ref="F76:F77"/>
    <mergeCell ref="F78:F79"/>
    <mergeCell ref="F80:F81"/>
    <mergeCell ref="D78:D79"/>
    <mergeCell ref="D80:D81"/>
    <mergeCell ref="E68:E69"/>
    <mergeCell ref="C68:C69"/>
    <mergeCell ref="C70:C71"/>
    <mergeCell ref="C80:C81"/>
    <mergeCell ref="C78:C79"/>
    <mergeCell ref="F44:I44"/>
    <mergeCell ref="I89:I92"/>
    <mergeCell ref="D68:D69"/>
    <mergeCell ref="D52:H52"/>
    <mergeCell ref="D51:H51"/>
    <mergeCell ref="D50:H50"/>
    <mergeCell ref="D48:H48"/>
    <mergeCell ref="D47:I47"/>
    <mergeCell ref="E45:I45"/>
    <mergeCell ref="E70:E71"/>
    <mergeCell ref="E72:E75"/>
    <mergeCell ref="E76:E77"/>
    <mergeCell ref="E78:E79"/>
    <mergeCell ref="E80:E81"/>
    <mergeCell ref="D70:D71"/>
    <mergeCell ref="C76:C77"/>
    <mergeCell ref="C72:C75"/>
    <mergeCell ref="D76:D77"/>
    <mergeCell ref="D72:D75"/>
    <mergeCell ref="A66:I66"/>
    <mergeCell ref="I39:I40"/>
    <mergeCell ref="I41:I42"/>
    <mergeCell ref="E64:I65"/>
    <mergeCell ref="D55:H55"/>
    <mergeCell ref="D54:H54"/>
    <mergeCell ref="D53:H53"/>
    <mergeCell ref="D94:I100"/>
    <mergeCell ref="D102:I104"/>
    <mergeCell ref="I68:I81"/>
    <mergeCell ref="A37:I37"/>
    <mergeCell ref="I50:I55"/>
    <mergeCell ref="A39:A65"/>
    <mergeCell ref="C25:C28"/>
    <mergeCell ref="C29:I29"/>
    <mergeCell ref="E30:I30"/>
    <mergeCell ref="E32:I33"/>
    <mergeCell ref="E31:I31"/>
    <mergeCell ref="A34:I34"/>
    <mergeCell ref="D25:I28"/>
    <mergeCell ref="A4:A33"/>
    <mergeCell ref="B4:B33"/>
    <mergeCell ref="I4:I12"/>
    <mergeCell ref="B39:B65"/>
    <mergeCell ref="C43:I43"/>
    <mergeCell ref="C46:I46"/>
    <mergeCell ref="C49:I49"/>
    <mergeCell ref="C56:I56"/>
    <mergeCell ref="C61:I61"/>
    <mergeCell ref="C57:C60"/>
    <mergeCell ref="C50:C55"/>
    <mergeCell ref="E62:I62"/>
    <mergeCell ref="E63:I63"/>
    <mergeCell ref="D57:I60"/>
    <mergeCell ref="C19:I19"/>
    <mergeCell ref="D20:H20"/>
    <mergeCell ref="D21:H21"/>
    <mergeCell ref="D22:H22"/>
    <mergeCell ref="D23:H23"/>
    <mergeCell ref="C24:I24"/>
    <mergeCell ref="C13:I13"/>
    <mergeCell ref="F14:I14"/>
    <mergeCell ref="E15:I15"/>
    <mergeCell ref="C16:I16"/>
    <mergeCell ref="D17:I17"/>
    <mergeCell ref="D18:H18"/>
    <mergeCell ref="I20:I23"/>
    <mergeCell ref="C20:C23"/>
    <mergeCell ref="H4:H6"/>
    <mergeCell ref="H7:H9"/>
    <mergeCell ref="C10:C12"/>
    <mergeCell ref="D10:D12"/>
    <mergeCell ref="E10:E12"/>
    <mergeCell ref="F10:F12"/>
    <mergeCell ref="G10:G12"/>
    <mergeCell ref="H10:H12"/>
    <mergeCell ref="E7:E9"/>
    <mergeCell ref="F4:F6"/>
    <mergeCell ref="F7:F9"/>
    <mergeCell ref="G4:G6"/>
    <mergeCell ref="G7:G9"/>
    <mergeCell ref="C7:C9"/>
    <mergeCell ref="C4:C6"/>
    <mergeCell ref="D4:D6"/>
    <mergeCell ref="D7:D9"/>
    <mergeCell ref="E4:E6"/>
  </mergeCells>
  <hyperlinks>
    <hyperlink ref="E32" r:id="rId1"/>
    <hyperlink ref="E64" r:id="rId2"/>
    <hyperlink ref="E108" r:id="rId3"/>
    <hyperlink ref="E160" r:id="rId4"/>
    <hyperlink ref="E108:I109" r:id="rId5" display="http://www.city-data.com/county/Goodhue_County-MN.html"/>
    <hyperlink ref="E198" r:id="rId6"/>
    <hyperlink ref="E232:I233" r:id="rId7" display="http://www.city-data.com/county/Wabasha_County-MN.html"/>
    <hyperlink ref="E232" r:id="rId8"/>
    <hyperlink ref="E261" r:id="rId9"/>
    <hyperlink ref="E32:I33" r:id="rId10" display="http://www.city-data.com/county/Dodge_County-MN.html"/>
  </hyperlinks>
  <pageMargins left="0.45" right="0.45" top="0.5" bottom="0.5" header="0" footer="0"/>
  <pageSetup scale="69" fitToHeight="0" orientation="landscape" r:id="rId11"/>
  <rowBreaks count="5" manualBreakCount="5">
    <brk id="37" max="16383" man="1"/>
    <brk id="66" max="16383" man="1"/>
    <brk id="113" max="16383" man="1"/>
    <brk id="203" max="16383" man="1"/>
    <brk id="23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2"/>
  <sheetViews>
    <sheetView workbookViewId="0">
      <selection activeCell="A3" sqref="A3"/>
    </sheetView>
  </sheetViews>
  <sheetFormatPr defaultRowHeight="15" x14ac:dyDescent="0.25"/>
  <cols>
    <col min="1" max="1" width="18.28515625" style="72" customWidth="1"/>
    <col min="2" max="2" width="6.42578125" style="72" bestFit="1" customWidth="1"/>
    <col min="3" max="3" width="33.5703125" style="72" customWidth="1"/>
    <col min="4" max="4" width="19.5703125" style="72" customWidth="1"/>
    <col min="5" max="5" width="19.7109375" style="72" customWidth="1"/>
    <col min="6" max="6" width="19.5703125" style="72" customWidth="1"/>
    <col min="7" max="7" width="15.28515625" style="72" customWidth="1"/>
    <col min="8" max="8" width="17.85546875" style="72" customWidth="1"/>
    <col min="9" max="9" width="37.140625" style="72" customWidth="1"/>
  </cols>
  <sheetData>
    <row r="1" spans="1:9" s="22" customFormat="1" x14ac:dyDescent="0.25">
      <c r="A1" s="226" t="s">
        <v>20</v>
      </c>
      <c r="B1" s="226"/>
      <c r="C1" s="226"/>
      <c r="D1" s="226"/>
      <c r="E1" s="226"/>
      <c r="F1" s="226"/>
      <c r="G1" s="226"/>
      <c r="H1" s="226"/>
      <c r="I1" s="226"/>
    </row>
    <row r="2" spans="1:9" s="127" customFormat="1" x14ac:dyDescent="0.25">
      <c r="A2" s="226"/>
      <c r="B2" s="226"/>
      <c r="C2" s="226"/>
      <c r="D2" s="226"/>
      <c r="E2" s="226"/>
      <c r="F2" s="226"/>
      <c r="G2" s="226"/>
      <c r="H2" s="226"/>
      <c r="I2" s="226"/>
    </row>
    <row r="3" spans="1:9" s="141" customFormat="1" ht="45" x14ac:dyDescent="0.2">
      <c r="A3" s="102" t="s">
        <v>0</v>
      </c>
      <c r="B3" s="102" t="s">
        <v>1</v>
      </c>
      <c r="C3" s="103" t="s">
        <v>21</v>
      </c>
      <c r="D3" s="4" t="s">
        <v>2</v>
      </c>
      <c r="E3" s="4" t="s">
        <v>23</v>
      </c>
      <c r="F3" s="4" t="s">
        <v>24</v>
      </c>
      <c r="G3" s="113" t="s">
        <v>22</v>
      </c>
      <c r="H3" s="113" t="s">
        <v>46</v>
      </c>
      <c r="I3" s="121" t="s">
        <v>3</v>
      </c>
    </row>
    <row r="4" spans="1:9" x14ac:dyDescent="0.25">
      <c r="A4" s="45" t="s">
        <v>1032</v>
      </c>
      <c r="B4" s="45">
        <v>8</v>
      </c>
      <c r="C4" s="46" t="s">
        <v>100</v>
      </c>
      <c r="D4" s="105"/>
      <c r="E4" s="105"/>
      <c r="F4" s="105"/>
      <c r="G4" s="105"/>
      <c r="H4" s="105"/>
      <c r="I4" s="151"/>
    </row>
    <row r="5" spans="1:9" x14ac:dyDescent="0.25">
      <c r="A5" s="457"/>
      <c r="B5" s="457"/>
      <c r="C5" s="457"/>
      <c r="D5" s="457"/>
      <c r="E5" s="457"/>
      <c r="F5" s="457"/>
      <c r="G5" s="457"/>
      <c r="H5" s="457"/>
      <c r="I5" s="457"/>
    </row>
    <row r="6" spans="1:9" s="127" customFormat="1" ht="45" x14ac:dyDescent="0.25">
      <c r="A6" s="102" t="s">
        <v>0</v>
      </c>
      <c r="B6" s="103" t="s">
        <v>1</v>
      </c>
      <c r="C6" s="103" t="s">
        <v>21</v>
      </c>
      <c r="D6" s="4" t="s">
        <v>2</v>
      </c>
      <c r="E6" s="4" t="s">
        <v>23</v>
      </c>
      <c r="F6" s="4" t="s">
        <v>24</v>
      </c>
      <c r="G6" s="113" t="s">
        <v>22</v>
      </c>
      <c r="H6" s="113" t="s">
        <v>46</v>
      </c>
      <c r="I6" s="121" t="s">
        <v>967</v>
      </c>
    </row>
    <row r="7" spans="1:9" x14ac:dyDescent="0.25">
      <c r="A7" s="228" t="s">
        <v>1180</v>
      </c>
      <c r="B7" s="228">
        <v>8</v>
      </c>
      <c r="C7" s="121" t="s">
        <v>48</v>
      </c>
      <c r="D7" s="110" t="s">
        <v>1181</v>
      </c>
      <c r="E7" s="110" t="s">
        <v>1182</v>
      </c>
      <c r="F7" s="110" t="s">
        <v>1183</v>
      </c>
      <c r="G7" s="111">
        <v>42.25</v>
      </c>
      <c r="H7" s="109"/>
      <c r="I7" s="451" t="s">
        <v>1184</v>
      </c>
    </row>
    <row r="8" spans="1:9" x14ac:dyDescent="0.25">
      <c r="A8" s="228"/>
      <c r="B8" s="228"/>
      <c r="C8" s="121" t="s">
        <v>577</v>
      </c>
      <c r="D8" s="110" t="s">
        <v>1181</v>
      </c>
      <c r="E8" s="110" t="s">
        <v>1185</v>
      </c>
      <c r="F8" s="110" t="s">
        <v>1185</v>
      </c>
      <c r="G8" s="111">
        <v>28.62</v>
      </c>
      <c r="H8" s="109"/>
      <c r="I8" s="451"/>
    </row>
    <row r="9" spans="1:9" x14ac:dyDescent="0.25">
      <c r="A9" s="228"/>
      <c r="B9" s="228"/>
      <c r="C9" s="121" t="s">
        <v>82</v>
      </c>
      <c r="D9" s="110" t="s">
        <v>1181</v>
      </c>
      <c r="E9" s="110" t="s">
        <v>665</v>
      </c>
      <c r="F9" s="110" t="s">
        <v>665</v>
      </c>
      <c r="G9" s="111">
        <v>21.39</v>
      </c>
      <c r="H9" s="109"/>
      <c r="I9" s="451"/>
    </row>
    <row r="10" spans="1:9" ht="15.75" x14ac:dyDescent="0.25">
      <c r="A10" s="228"/>
      <c r="B10" s="228"/>
      <c r="C10" s="366"/>
      <c r="D10" s="366"/>
      <c r="E10" s="366"/>
      <c r="F10" s="366"/>
      <c r="G10" s="366"/>
      <c r="H10" s="366"/>
      <c r="I10" s="366"/>
    </row>
    <row r="11" spans="1:9" ht="15.6" customHeight="1" x14ac:dyDescent="0.25">
      <c r="A11" s="228"/>
      <c r="B11" s="228"/>
      <c r="C11" s="121" t="s">
        <v>4</v>
      </c>
      <c r="D11" s="111">
        <v>75</v>
      </c>
      <c r="E11" s="112" t="s">
        <v>1127</v>
      </c>
      <c r="F11" s="301"/>
      <c r="G11" s="301"/>
      <c r="H11" s="301"/>
      <c r="I11" s="301"/>
    </row>
    <row r="12" spans="1:9" ht="15.75" x14ac:dyDescent="0.25">
      <c r="A12" s="228"/>
      <c r="B12" s="228"/>
      <c r="C12" s="121" t="s">
        <v>5</v>
      </c>
      <c r="D12" s="111" t="s">
        <v>6</v>
      </c>
      <c r="E12" s="365"/>
      <c r="F12" s="365"/>
      <c r="G12" s="365"/>
      <c r="H12" s="365"/>
      <c r="I12" s="365"/>
    </row>
    <row r="13" spans="1:9" ht="15.75" x14ac:dyDescent="0.25">
      <c r="A13" s="228"/>
      <c r="B13" s="228"/>
      <c r="C13" s="366"/>
      <c r="D13" s="366"/>
      <c r="E13" s="366"/>
      <c r="F13" s="366"/>
      <c r="G13" s="366"/>
      <c r="H13" s="366"/>
      <c r="I13" s="366"/>
    </row>
    <row r="14" spans="1:9" x14ac:dyDescent="0.25">
      <c r="A14" s="228"/>
      <c r="B14" s="228"/>
      <c r="C14" s="9" t="s">
        <v>8</v>
      </c>
      <c r="D14" s="269"/>
      <c r="E14" s="269"/>
      <c r="F14" s="269"/>
      <c r="G14" s="269"/>
      <c r="H14" s="269"/>
      <c r="I14" s="269"/>
    </row>
    <row r="15" spans="1:9" ht="15" customHeight="1" x14ac:dyDescent="0.25">
      <c r="A15" s="228"/>
      <c r="B15" s="228"/>
      <c r="C15" s="121" t="s">
        <v>9</v>
      </c>
      <c r="D15" s="192" t="s">
        <v>1188</v>
      </c>
      <c r="E15" s="192"/>
      <c r="F15" s="192"/>
      <c r="G15" s="192"/>
      <c r="H15" s="192"/>
      <c r="I15" s="77" t="s">
        <v>1189</v>
      </c>
    </row>
    <row r="16" spans="1:9" x14ac:dyDescent="0.25">
      <c r="A16" s="228"/>
      <c r="B16" s="228"/>
      <c r="C16" s="228"/>
      <c r="D16" s="228"/>
      <c r="E16" s="228"/>
      <c r="F16" s="228"/>
      <c r="G16" s="228"/>
      <c r="H16" s="228"/>
      <c r="I16" s="228"/>
    </row>
    <row r="17" spans="1:9" ht="15" customHeight="1" x14ac:dyDescent="0.25">
      <c r="A17" s="228"/>
      <c r="B17" s="228"/>
      <c r="C17" s="121" t="s">
        <v>10</v>
      </c>
      <c r="D17" s="192" t="s">
        <v>1191</v>
      </c>
      <c r="E17" s="192"/>
      <c r="F17" s="192"/>
      <c r="G17" s="192"/>
      <c r="H17" s="192"/>
      <c r="I17" s="77" t="s">
        <v>1190</v>
      </c>
    </row>
    <row r="18" spans="1:9" x14ac:dyDescent="0.25">
      <c r="A18" s="228"/>
      <c r="B18" s="228"/>
      <c r="C18" s="228"/>
      <c r="D18" s="228"/>
      <c r="E18" s="228"/>
      <c r="F18" s="228"/>
      <c r="G18" s="228"/>
      <c r="H18" s="228"/>
      <c r="I18" s="228"/>
    </row>
    <row r="19" spans="1:9" ht="15" customHeight="1" x14ac:dyDescent="0.25">
      <c r="A19" s="228"/>
      <c r="B19" s="228"/>
      <c r="C19" s="191" t="s">
        <v>1192</v>
      </c>
      <c r="D19" s="229" t="s">
        <v>1186</v>
      </c>
      <c r="E19" s="229"/>
      <c r="F19" s="229"/>
      <c r="G19" s="229"/>
      <c r="H19" s="229"/>
      <c r="I19" s="229"/>
    </row>
    <row r="20" spans="1:9" ht="15" customHeight="1" x14ac:dyDescent="0.25">
      <c r="A20" s="228"/>
      <c r="B20" s="228"/>
      <c r="C20" s="191"/>
      <c r="D20" s="229"/>
      <c r="E20" s="229"/>
      <c r="F20" s="229"/>
      <c r="G20" s="229"/>
      <c r="H20" s="229"/>
      <c r="I20" s="229"/>
    </row>
    <row r="21" spans="1:9" x14ac:dyDescent="0.25">
      <c r="A21" s="228"/>
      <c r="B21" s="228"/>
      <c r="C21" s="228"/>
      <c r="D21" s="228"/>
      <c r="E21" s="228"/>
      <c r="F21" s="228"/>
      <c r="G21" s="228"/>
      <c r="H21" s="228"/>
      <c r="I21" s="228"/>
    </row>
    <row r="22" spans="1:9" ht="15" customHeight="1" x14ac:dyDescent="0.25">
      <c r="A22" s="228"/>
      <c r="B22" s="228"/>
      <c r="C22" s="191" t="s">
        <v>11</v>
      </c>
      <c r="D22" s="221" t="s">
        <v>1187</v>
      </c>
      <c r="E22" s="221"/>
      <c r="F22" s="221"/>
      <c r="G22" s="221"/>
      <c r="H22" s="221"/>
      <c r="I22" s="221"/>
    </row>
    <row r="23" spans="1:9" ht="15" customHeight="1" x14ac:dyDescent="0.25">
      <c r="A23" s="228"/>
      <c r="B23" s="228"/>
      <c r="C23" s="191"/>
      <c r="D23" s="221"/>
      <c r="E23" s="221"/>
      <c r="F23" s="221"/>
      <c r="G23" s="221"/>
      <c r="H23" s="221"/>
      <c r="I23" s="221"/>
    </row>
    <row r="24" spans="1:9" x14ac:dyDescent="0.25">
      <c r="A24" s="228"/>
      <c r="B24" s="228"/>
      <c r="C24" s="228"/>
      <c r="D24" s="228"/>
      <c r="E24" s="228"/>
      <c r="F24" s="228"/>
      <c r="G24" s="228"/>
      <c r="H24" s="228"/>
      <c r="I24" s="228"/>
    </row>
    <row r="25" spans="1:9" x14ac:dyDescent="0.25">
      <c r="A25" s="228"/>
      <c r="B25" s="228"/>
      <c r="C25" s="103" t="s">
        <v>12</v>
      </c>
      <c r="D25" s="110" t="s">
        <v>13</v>
      </c>
      <c r="E25" s="269"/>
      <c r="F25" s="269"/>
      <c r="G25" s="269"/>
      <c r="H25" s="269"/>
      <c r="I25" s="269"/>
    </row>
    <row r="26" spans="1:9" ht="15" customHeight="1" x14ac:dyDescent="0.25">
      <c r="A26" s="228"/>
      <c r="B26" s="228"/>
      <c r="C26" s="117" t="s">
        <v>14</v>
      </c>
      <c r="D26" s="118">
        <v>0.8</v>
      </c>
      <c r="E26" s="193" t="s">
        <v>15</v>
      </c>
      <c r="F26" s="193"/>
      <c r="G26" s="193"/>
      <c r="H26" s="193"/>
      <c r="I26" s="193"/>
    </row>
    <row r="27" spans="1:9" x14ac:dyDescent="0.25">
      <c r="A27" s="228"/>
      <c r="B27" s="228"/>
      <c r="C27" s="117" t="s">
        <v>16</v>
      </c>
      <c r="D27" s="12">
        <v>28559</v>
      </c>
      <c r="E27" s="439" t="s">
        <v>1193</v>
      </c>
      <c r="F27" s="439"/>
      <c r="G27" s="439"/>
      <c r="H27" s="439"/>
      <c r="I27" s="439"/>
    </row>
    <row r="28" spans="1:9" ht="30" x14ac:dyDescent="0.25">
      <c r="A28" s="228"/>
      <c r="B28" s="228"/>
      <c r="C28" s="121" t="s">
        <v>17</v>
      </c>
      <c r="D28" s="119">
        <v>89.2</v>
      </c>
      <c r="E28" s="439"/>
      <c r="F28" s="439"/>
      <c r="G28" s="439"/>
      <c r="H28" s="439"/>
      <c r="I28" s="439"/>
    </row>
    <row r="29" spans="1:9" x14ac:dyDescent="0.25">
      <c r="A29" s="458"/>
      <c r="B29" s="458"/>
      <c r="C29" s="458"/>
      <c r="D29" s="458"/>
      <c r="E29" s="458"/>
      <c r="F29" s="458"/>
      <c r="G29" s="458"/>
      <c r="H29" s="458"/>
      <c r="I29" s="458"/>
    </row>
    <row r="30" spans="1:9" s="127" customFormat="1" ht="45" x14ac:dyDescent="0.25">
      <c r="A30" s="102" t="s">
        <v>0</v>
      </c>
      <c r="B30" s="103" t="s">
        <v>1</v>
      </c>
      <c r="C30" s="103" t="s">
        <v>21</v>
      </c>
      <c r="D30" s="4" t="s">
        <v>2</v>
      </c>
      <c r="E30" s="4" t="s">
        <v>23</v>
      </c>
      <c r="F30" s="4" t="s">
        <v>24</v>
      </c>
      <c r="G30" s="113" t="s">
        <v>22</v>
      </c>
      <c r="H30" s="113" t="s">
        <v>46</v>
      </c>
      <c r="I30" s="121" t="s">
        <v>967</v>
      </c>
    </row>
    <row r="31" spans="1:9" x14ac:dyDescent="0.25">
      <c r="A31" s="228" t="s">
        <v>1194</v>
      </c>
      <c r="B31" s="228">
        <v>8</v>
      </c>
      <c r="C31" s="121" t="s">
        <v>48</v>
      </c>
      <c r="D31" s="110" t="s">
        <v>7</v>
      </c>
      <c r="E31" s="110" t="s">
        <v>331</v>
      </c>
      <c r="F31" s="110">
        <v>6</v>
      </c>
      <c r="G31" s="111">
        <v>20.350000000000001</v>
      </c>
      <c r="H31" s="109"/>
      <c r="I31" s="71" t="s">
        <v>1195</v>
      </c>
    </row>
    <row r="32" spans="1:9" x14ac:dyDescent="0.25">
      <c r="A32" s="228"/>
      <c r="B32" s="228"/>
      <c r="C32" s="121" t="s">
        <v>50</v>
      </c>
      <c r="D32" s="110" t="s">
        <v>7</v>
      </c>
      <c r="E32" s="110" t="s">
        <v>42</v>
      </c>
      <c r="F32" s="110">
        <v>2</v>
      </c>
      <c r="G32" s="111">
        <v>16.010000000000002</v>
      </c>
      <c r="H32" s="109"/>
      <c r="I32" s="451" t="s">
        <v>131</v>
      </c>
    </row>
    <row r="33" spans="1:9" x14ac:dyDescent="0.25">
      <c r="A33" s="228"/>
      <c r="B33" s="228"/>
      <c r="C33" s="121" t="s">
        <v>62</v>
      </c>
      <c r="D33" s="110" t="s">
        <v>7</v>
      </c>
      <c r="E33" s="110" t="s">
        <v>41</v>
      </c>
      <c r="F33" s="110">
        <v>1</v>
      </c>
      <c r="G33" s="111">
        <v>17.75</v>
      </c>
      <c r="H33" s="109"/>
      <c r="I33" s="451"/>
    </row>
    <row r="34" spans="1:9" x14ac:dyDescent="0.25">
      <c r="A34" s="228"/>
      <c r="B34" s="228"/>
      <c r="C34" s="228"/>
      <c r="D34" s="228"/>
      <c r="E34" s="228"/>
      <c r="F34" s="228"/>
      <c r="G34" s="228"/>
      <c r="H34" s="228"/>
      <c r="I34" s="228"/>
    </row>
    <row r="35" spans="1:9" ht="15.6" customHeight="1" x14ac:dyDescent="0.25">
      <c r="A35" s="228"/>
      <c r="B35" s="228"/>
      <c r="C35" s="121" t="s">
        <v>4</v>
      </c>
      <c r="D35" s="111">
        <v>65</v>
      </c>
      <c r="E35" s="112" t="s">
        <v>18</v>
      </c>
      <c r="F35" s="301"/>
      <c r="G35" s="301"/>
      <c r="H35" s="301"/>
      <c r="I35" s="301"/>
    </row>
    <row r="36" spans="1:9" ht="15.75" x14ac:dyDescent="0.25">
      <c r="A36" s="228"/>
      <c r="B36" s="228"/>
      <c r="C36" s="121" t="s">
        <v>5</v>
      </c>
      <c r="D36" s="111" t="s">
        <v>6</v>
      </c>
      <c r="E36" s="365"/>
      <c r="F36" s="365"/>
      <c r="G36" s="365"/>
      <c r="H36" s="365"/>
      <c r="I36" s="365"/>
    </row>
    <row r="37" spans="1:9" ht="15.75" x14ac:dyDescent="0.25">
      <c r="A37" s="228"/>
      <c r="B37" s="228"/>
      <c r="C37" s="366"/>
      <c r="D37" s="366"/>
      <c r="E37" s="366"/>
      <c r="F37" s="366"/>
      <c r="G37" s="366"/>
      <c r="H37" s="366"/>
      <c r="I37" s="366"/>
    </row>
    <row r="38" spans="1:9" x14ac:dyDescent="0.25">
      <c r="A38" s="228"/>
      <c r="B38" s="228"/>
      <c r="C38" s="9" t="s">
        <v>8</v>
      </c>
      <c r="D38" s="269"/>
      <c r="E38" s="269"/>
      <c r="F38" s="269"/>
      <c r="G38" s="269"/>
      <c r="H38" s="269"/>
      <c r="I38" s="269"/>
    </row>
    <row r="39" spans="1:9" ht="15" customHeight="1" x14ac:dyDescent="0.25">
      <c r="A39" s="228"/>
      <c r="B39" s="228"/>
      <c r="C39" s="121" t="s">
        <v>9</v>
      </c>
      <c r="D39" s="192" t="s">
        <v>1196</v>
      </c>
      <c r="E39" s="192"/>
      <c r="F39" s="192"/>
      <c r="G39" s="192"/>
      <c r="H39" s="192"/>
      <c r="I39" s="77" t="s">
        <v>1197</v>
      </c>
    </row>
    <row r="40" spans="1:9" s="127" customFormat="1" x14ac:dyDescent="0.25">
      <c r="A40" s="228"/>
      <c r="B40" s="228"/>
      <c r="C40" s="228"/>
      <c r="D40" s="228"/>
      <c r="E40" s="228"/>
      <c r="F40" s="228"/>
      <c r="G40" s="228"/>
      <c r="H40" s="228"/>
      <c r="I40" s="228"/>
    </row>
    <row r="41" spans="1:9" ht="15" customHeight="1" x14ac:dyDescent="0.25">
      <c r="A41" s="228"/>
      <c r="B41" s="228"/>
      <c r="C41" s="241" t="s">
        <v>10</v>
      </c>
      <c r="D41" s="192" t="s">
        <v>1198</v>
      </c>
      <c r="E41" s="192"/>
      <c r="F41" s="192"/>
      <c r="G41" s="192"/>
      <c r="H41" s="192"/>
      <c r="I41" s="459" t="s">
        <v>1028</v>
      </c>
    </row>
    <row r="42" spans="1:9" ht="15" customHeight="1" x14ac:dyDescent="0.25">
      <c r="A42" s="228"/>
      <c r="B42" s="228"/>
      <c r="C42" s="273"/>
      <c r="D42" s="192" t="s">
        <v>1199</v>
      </c>
      <c r="E42" s="192"/>
      <c r="F42" s="192"/>
      <c r="G42" s="192"/>
      <c r="H42" s="192"/>
      <c r="I42" s="459"/>
    </row>
    <row r="43" spans="1:9" ht="15" customHeight="1" x14ac:dyDescent="0.25">
      <c r="A43" s="228"/>
      <c r="B43" s="228"/>
      <c r="C43" s="273"/>
      <c r="D43" s="192" t="s">
        <v>1200</v>
      </c>
      <c r="E43" s="192"/>
      <c r="F43" s="192"/>
      <c r="G43" s="192"/>
      <c r="H43" s="192"/>
      <c r="I43" s="459"/>
    </row>
    <row r="44" spans="1:9" ht="15" customHeight="1" x14ac:dyDescent="0.25">
      <c r="A44" s="228"/>
      <c r="B44" s="228"/>
      <c r="C44" s="242"/>
      <c r="D44" s="192" t="s">
        <v>1201</v>
      </c>
      <c r="E44" s="192"/>
      <c r="F44" s="192"/>
      <c r="G44" s="192"/>
      <c r="H44" s="192"/>
      <c r="I44" s="459"/>
    </row>
    <row r="45" spans="1:9" x14ac:dyDescent="0.25">
      <c r="A45" s="228"/>
      <c r="B45" s="228"/>
      <c r="C45" s="228"/>
      <c r="D45" s="228"/>
      <c r="E45" s="228"/>
      <c r="F45" s="228"/>
      <c r="G45" s="228"/>
      <c r="H45" s="228"/>
      <c r="I45" s="228"/>
    </row>
    <row r="46" spans="1:9" ht="15" customHeight="1" x14ac:dyDescent="0.25">
      <c r="A46" s="228"/>
      <c r="B46" s="228"/>
      <c r="C46" s="191" t="s">
        <v>133</v>
      </c>
      <c r="D46" s="229" t="s">
        <v>1202</v>
      </c>
      <c r="E46" s="229"/>
      <c r="F46" s="229"/>
      <c r="G46" s="229"/>
      <c r="H46" s="229"/>
      <c r="I46" s="229"/>
    </row>
    <row r="47" spans="1:9" ht="15" customHeight="1" x14ac:dyDescent="0.25">
      <c r="A47" s="228"/>
      <c r="B47" s="228"/>
      <c r="C47" s="191"/>
      <c r="D47" s="229"/>
      <c r="E47" s="229"/>
      <c r="F47" s="229"/>
      <c r="G47" s="229"/>
      <c r="H47" s="229"/>
      <c r="I47" s="229"/>
    </row>
    <row r="48" spans="1:9" ht="15" customHeight="1" x14ac:dyDescent="0.25">
      <c r="A48" s="228"/>
      <c r="B48" s="228"/>
      <c r="C48" s="191"/>
      <c r="D48" s="229"/>
      <c r="E48" s="229"/>
      <c r="F48" s="229"/>
      <c r="G48" s="229"/>
      <c r="H48" s="229"/>
      <c r="I48" s="229"/>
    </row>
    <row r="49" spans="1:9" ht="15" customHeight="1" x14ac:dyDescent="0.25">
      <c r="A49" s="228"/>
      <c r="B49" s="228"/>
      <c r="C49" s="191"/>
      <c r="D49" s="229"/>
      <c r="E49" s="229"/>
      <c r="F49" s="229"/>
      <c r="G49" s="229"/>
      <c r="H49" s="229"/>
      <c r="I49" s="229"/>
    </row>
    <row r="50" spans="1:9" ht="15" customHeight="1" x14ac:dyDescent="0.25">
      <c r="A50" s="228"/>
      <c r="B50" s="228"/>
      <c r="C50" s="191"/>
      <c r="D50" s="229"/>
      <c r="E50" s="229"/>
      <c r="F50" s="229"/>
      <c r="G50" s="229"/>
      <c r="H50" s="229"/>
      <c r="I50" s="229"/>
    </row>
    <row r="51" spans="1:9" ht="15" customHeight="1" x14ac:dyDescent="0.25">
      <c r="A51" s="228"/>
      <c r="B51" s="228"/>
      <c r="C51" s="191"/>
      <c r="D51" s="229"/>
      <c r="E51" s="229"/>
      <c r="F51" s="229"/>
      <c r="G51" s="229"/>
      <c r="H51" s="229"/>
      <c r="I51" s="229"/>
    </row>
    <row r="52" spans="1:9" ht="15" customHeight="1" x14ac:dyDescent="0.25">
      <c r="A52" s="228"/>
      <c r="B52" s="228"/>
      <c r="C52" s="191"/>
      <c r="D52" s="229"/>
      <c r="E52" s="229"/>
      <c r="F52" s="229"/>
      <c r="G52" s="229"/>
      <c r="H52" s="229"/>
      <c r="I52" s="229"/>
    </row>
    <row r="53" spans="1:9" x14ac:dyDescent="0.25">
      <c r="A53" s="228"/>
      <c r="B53" s="228"/>
      <c r="C53" s="228"/>
      <c r="D53" s="228"/>
      <c r="E53" s="228"/>
      <c r="F53" s="228"/>
      <c r="G53" s="228"/>
      <c r="H53" s="228"/>
      <c r="I53" s="228"/>
    </row>
    <row r="54" spans="1:9" ht="15" customHeight="1" x14ac:dyDescent="0.25">
      <c r="A54" s="228"/>
      <c r="B54" s="228"/>
      <c r="C54" s="191" t="s">
        <v>11</v>
      </c>
      <c r="D54" s="221" t="s">
        <v>1203</v>
      </c>
      <c r="E54" s="221"/>
      <c r="F54" s="221"/>
      <c r="G54" s="221"/>
      <c r="H54" s="221"/>
      <c r="I54" s="221"/>
    </row>
    <row r="55" spans="1:9" ht="15" customHeight="1" x14ac:dyDescent="0.25">
      <c r="A55" s="228"/>
      <c r="B55" s="228"/>
      <c r="C55" s="191"/>
      <c r="D55" s="221"/>
      <c r="E55" s="221"/>
      <c r="F55" s="221"/>
      <c r="G55" s="221"/>
      <c r="H55" s="221"/>
      <c r="I55" s="221"/>
    </row>
    <row r="56" spans="1:9" ht="15" customHeight="1" x14ac:dyDescent="0.25">
      <c r="A56" s="228"/>
      <c r="B56" s="228"/>
      <c r="C56" s="191"/>
      <c r="D56" s="221"/>
      <c r="E56" s="221"/>
      <c r="F56" s="221"/>
      <c r="G56" s="221"/>
      <c r="H56" s="221"/>
      <c r="I56" s="221"/>
    </row>
    <row r="57" spans="1:9" x14ac:dyDescent="0.25">
      <c r="A57" s="228"/>
      <c r="B57" s="228"/>
      <c r="C57" s="228"/>
      <c r="D57" s="228"/>
      <c r="E57" s="228"/>
      <c r="F57" s="228"/>
      <c r="G57" s="228"/>
      <c r="H57" s="228"/>
      <c r="I57" s="228"/>
    </row>
    <row r="58" spans="1:9" x14ac:dyDescent="0.25">
      <c r="A58" s="228"/>
      <c r="B58" s="228"/>
      <c r="C58" s="103" t="s">
        <v>12</v>
      </c>
      <c r="D58" s="110" t="s">
        <v>94</v>
      </c>
      <c r="E58" s="269"/>
      <c r="F58" s="269"/>
      <c r="G58" s="269"/>
      <c r="H58" s="269"/>
      <c r="I58" s="269"/>
    </row>
    <row r="59" spans="1:9" ht="15" customHeight="1" x14ac:dyDescent="0.25">
      <c r="A59" s="228"/>
      <c r="B59" s="228"/>
      <c r="C59" s="117" t="s">
        <v>14</v>
      </c>
      <c r="D59" s="118">
        <v>0.33860000000000001</v>
      </c>
      <c r="E59" s="193" t="s">
        <v>15</v>
      </c>
      <c r="F59" s="193"/>
      <c r="G59" s="193"/>
      <c r="H59" s="193"/>
      <c r="I59" s="193"/>
    </row>
    <row r="60" spans="1:9" ht="15" customHeight="1" x14ac:dyDescent="0.25">
      <c r="A60" s="228"/>
      <c r="B60" s="228"/>
      <c r="C60" s="117" t="s">
        <v>16</v>
      </c>
      <c r="D60" s="12">
        <v>8791</v>
      </c>
      <c r="E60" s="393" t="s">
        <v>1204</v>
      </c>
      <c r="F60" s="271"/>
      <c r="G60" s="271"/>
      <c r="H60" s="271"/>
      <c r="I60" s="271"/>
    </row>
    <row r="61" spans="1:9" ht="15" customHeight="1" x14ac:dyDescent="0.25">
      <c r="A61" s="228"/>
      <c r="B61" s="228"/>
      <c r="C61" s="121" t="s">
        <v>17</v>
      </c>
      <c r="D61" s="119">
        <v>87.4</v>
      </c>
      <c r="E61" s="271"/>
      <c r="F61" s="271"/>
      <c r="G61" s="271"/>
      <c r="H61" s="271"/>
      <c r="I61" s="271"/>
    </row>
    <row r="62" spans="1:9" x14ac:dyDescent="0.25">
      <c r="A62" s="458"/>
      <c r="B62" s="458"/>
      <c r="C62" s="458"/>
      <c r="D62" s="458"/>
      <c r="E62" s="458"/>
      <c r="F62" s="458"/>
      <c r="G62" s="458"/>
      <c r="H62" s="458"/>
      <c r="I62" s="458"/>
    </row>
    <row r="63" spans="1:9" s="127" customFormat="1" ht="45" x14ac:dyDescent="0.25">
      <c r="A63" s="102" t="s">
        <v>0</v>
      </c>
      <c r="B63" s="103" t="s">
        <v>1</v>
      </c>
      <c r="C63" s="103" t="s">
        <v>21</v>
      </c>
      <c r="D63" s="4" t="s">
        <v>2</v>
      </c>
      <c r="E63" s="4" t="s">
        <v>23</v>
      </c>
      <c r="F63" s="4" t="s">
        <v>24</v>
      </c>
      <c r="G63" s="113" t="s">
        <v>22</v>
      </c>
      <c r="H63" s="113" t="s">
        <v>46</v>
      </c>
      <c r="I63" s="121" t="s">
        <v>967</v>
      </c>
    </row>
    <row r="64" spans="1:9" x14ac:dyDescent="0.25">
      <c r="A64" s="228" t="s">
        <v>1205</v>
      </c>
      <c r="B64" s="228">
        <v>8</v>
      </c>
      <c r="C64" s="121" t="s">
        <v>26</v>
      </c>
      <c r="D64" s="110" t="s">
        <v>7</v>
      </c>
      <c r="E64" s="110" t="s">
        <v>77</v>
      </c>
      <c r="F64" s="110" t="s">
        <v>74</v>
      </c>
      <c r="G64" s="111">
        <v>25.5</v>
      </c>
      <c r="H64" s="111"/>
      <c r="I64" s="244" t="s">
        <v>1207</v>
      </c>
    </row>
    <row r="65" spans="1:9" x14ac:dyDescent="0.25">
      <c r="A65" s="228"/>
      <c r="B65" s="228"/>
      <c r="C65" s="121" t="s">
        <v>1206</v>
      </c>
      <c r="D65" s="110" t="s">
        <v>7</v>
      </c>
      <c r="E65" s="110" t="s">
        <v>139</v>
      </c>
      <c r="F65" s="110" t="s">
        <v>385</v>
      </c>
      <c r="G65" s="111">
        <v>25.25</v>
      </c>
      <c r="H65" s="111"/>
      <c r="I65" s="244"/>
    </row>
    <row r="66" spans="1:9" x14ac:dyDescent="0.25">
      <c r="A66" s="228"/>
      <c r="B66" s="228"/>
      <c r="C66" s="121" t="s">
        <v>1218</v>
      </c>
      <c r="D66" s="110" t="s">
        <v>7</v>
      </c>
      <c r="E66" s="110" t="s">
        <v>331</v>
      </c>
      <c r="F66" s="110" t="s">
        <v>255</v>
      </c>
      <c r="G66" s="111">
        <v>22.75</v>
      </c>
      <c r="H66" s="111"/>
      <c r="I66" s="244"/>
    </row>
    <row r="67" spans="1:9" x14ac:dyDescent="0.25">
      <c r="A67" s="228"/>
      <c r="B67" s="228"/>
      <c r="C67" s="121" t="s">
        <v>40</v>
      </c>
      <c r="D67" s="110" t="s">
        <v>7</v>
      </c>
      <c r="E67" s="110" t="s">
        <v>49</v>
      </c>
      <c r="F67" s="110"/>
      <c r="G67" s="111">
        <v>18.25</v>
      </c>
      <c r="H67" s="111"/>
      <c r="I67" s="244"/>
    </row>
    <row r="68" spans="1:9" ht="15" customHeight="1" x14ac:dyDescent="0.25">
      <c r="A68" s="228"/>
      <c r="B68" s="228"/>
      <c r="C68" s="191" t="s">
        <v>1217</v>
      </c>
      <c r="D68" s="269" t="s">
        <v>7</v>
      </c>
      <c r="E68" s="269" t="s">
        <v>791</v>
      </c>
      <c r="F68" s="269" t="s">
        <v>42</v>
      </c>
      <c r="G68" s="279">
        <v>16.5</v>
      </c>
      <c r="H68" s="279"/>
      <c r="I68" s="244"/>
    </row>
    <row r="69" spans="1:9" s="127" customFormat="1" ht="15" customHeight="1" x14ac:dyDescent="0.25">
      <c r="A69" s="228"/>
      <c r="B69" s="228"/>
      <c r="C69" s="191"/>
      <c r="D69" s="269"/>
      <c r="E69" s="269"/>
      <c r="F69" s="269"/>
      <c r="G69" s="279"/>
      <c r="H69" s="279"/>
      <c r="I69" s="244"/>
    </row>
    <row r="70" spans="1:9" ht="15.75" x14ac:dyDescent="0.25">
      <c r="A70" s="228"/>
      <c r="B70" s="228"/>
      <c r="C70" s="366"/>
      <c r="D70" s="366"/>
      <c r="E70" s="366"/>
      <c r="F70" s="366"/>
      <c r="G70" s="366"/>
      <c r="H70" s="366"/>
      <c r="I70" s="366"/>
    </row>
    <row r="71" spans="1:9" x14ac:dyDescent="0.25">
      <c r="A71" s="228"/>
      <c r="B71" s="228"/>
      <c r="C71" s="351" t="s">
        <v>4</v>
      </c>
      <c r="D71" s="111">
        <v>50</v>
      </c>
      <c r="E71" s="244" t="s">
        <v>1208</v>
      </c>
      <c r="F71" s="244"/>
      <c r="G71" s="244"/>
      <c r="H71" s="244"/>
      <c r="I71" s="244"/>
    </row>
    <row r="72" spans="1:9" x14ac:dyDescent="0.25">
      <c r="A72" s="228"/>
      <c r="B72" s="228"/>
      <c r="C72" s="452"/>
      <c r="D72" s="111">
        <v>75</v>
      </c>
      <c r="E72" s="244" t="s">
        <v>1209</v>
      </c>
      <c r="F72" s="244"/>
      <c r="G72" s="244"/>
      <c r="H72" s="244"/>
      <c r="I72" s="244"/>
    </row>
    <row r="73" spans="1:9" ht="15.75" x14ac:dyDescent="0.25">
      <c r="A73" s="228"/>
      <c r="B73" s="228"/>
      <c r="C73" s="121" t="s">
        <v>5</v>
      </c>
      <c r="D73" s="111" t="s">
        <v>1210</v>
      </c>
      <c r="E73" s="365"/>
      <c r="F73" s="365"/>
      <c r="G73" s="365"/>
      <c r="H73" s="365"/>
      <c r="I73" s="365"/>
    </row>
    <row r="74" spans="1:9" ht="15.75" x14ac:dyDescent="0.25">
      <c r="A74" s="228"/>
      <c r="B74" s="228"/>
      <c r="C74" s="366"/>
      <c r="D74" s="366"/>
      <c r="E74" s="366"/>
      <c r="F74" s="366"/>
      <c r="G74" s="366"/>
      <c r="H74" s="366"/>
      <c r="I74" s="366"/>
    </row>
    <row r="75" spans="1:9" x14ac:dyDescent="0.25">
      <c r="A75" s="228"/>
      <c r="B75" s="228"/>
      <c r="C75" s="9" t="s">
        <v>8</v>
      </c>
      <c r="D75" s="269"/>
      <c r="E75" s="269"/>
      <c r="F75" s="269"/>
      <c r="G75" s="269"/>
      <c r="H75" s="269"/>
      <c r="I75" s="269"/>
    </row>
    <row r="76" spans="1:9" ht="15" customHeight="1" x14ac:dyDescent="0.25">
      <c r="A76" s="228"/>
      <c r="B76" s="228"/>
      <c r="C76" s="121" t="s">
        <v>9</v>
      </c>
      <c r="D76" s="192" t="s">
        <v>66</v>
      </c>
      <c r="E76" s="192"/>
      <c r="F76" s="192"/>
      <c r="G76" s="192"/>
      <c r="H76" s="192"/>
      <c r="I76" s="77" t="s">
        <v>1028</v>
      </c>
    </row>
    <row r="77" spans="1:9" s="127" customFormat="1" ht="15" customHeight="1" x14ac:dyDescent="0.25">
      <c r="A77" s="228"/>
      <c r="B77" s="228"/>
      <c r="C77" s="228"/>
      <c r="D77" s="228"/>
      <c r="E77" s="228"/>
      <c r="F77" s="228"/>
      <c r="G77" s="228"/>
      <c r="H77" s="228"/>
      <c r="I77" s="228"/>
    </row>
    <row r="78" spans="1:9" ht="15" customHeight="1" x14ac:dyDescent="0.25">
      <c r="A78" s="228"/>
      <c r="B78" s="228"/>
      <c r="C78" s="191" t="s">
        <v>10</v>
      </c>
      <c r="D78" s="192" t="s">
        <v>68</v>
      </c>
      <c r="E78" s="192"/>
      <c r="F78" s="192"/>
      <c r="G78" s="192"/>
      <c r="H78" s="192"/>
      <c r="I78" s="459" t="s">
        <v>19</v>
      </c>
    </row>
    <row r="79" spans="1:9" ht="15" customHeight="1" x14ac:dyDescent="0.25">
      <c r="A79" s="228"/>
      <c r="B79" s="228"/>
      <c r="C79" s="191"/>
      <c r="D79" s="192" t="s">
        <v>567</v>
      </c>
      <c r="E79" s="192"/>
      <c r="F79" s="192"/>
      <c r="G79" s="192"/>
      <c r="H79" s="192"/>
      <c r="I79" s="459"/>
    </row>
    <row r="80" spans="1:9" ht="15" customHeight="1" x14ac:dyDescent="0.25">
      <c r="A80" s="228"/>
      <c r="B80" s="228"/>
      <c r="C80" s="191"/>
      <c r="D80" s="192" t="s">
        <v>1211</v>
      </c>
      <c r="E80" s="192"/>
      <c r="F80" s="192"/>
      <c r="G80" s="192"/>
      <c r="H80" s="192"/>
      <c r="I80" s="459"/>
    </row>
    <row r="81" spans="1:9" ht="15" customHeight="1" x14ac:dyDescent="0.25">
      <c r="A81" s="228"/>
      <c r="B81" s="228"/>
      <c r="C81" s="191"/>
      <c r="D81" s="192" t="s">
        <v>1212</v>
      </c>
      <c r="E81" s="192"/>
      <c r="F81" s="192"/>
      <c r="G81" s="192"/>
      <c r="H81" s="192"/>
      <c r="I81" s="459"/>
    </row>
    <row r="82" spans="1:9" ht="15" customHeight="1" x14ac:dyDescent="0.25">
      <c r="A82" s="228"/>
      <c r="B82" s="228"/>
      <c r="C82" s="191"/>
      <c r="D82" s="192" t="s">
        <v>1213</v>
      </c>
      <c r="E82" s="192"/>
      <c r="F82" s="192"/>
      <c r="G82" s="192"/>
      <c r="H82" s="192"/>
      <c r="I82" s="459"/>
    </row>
    <row r="83" spans="1:9" x14ac:dyDescent="0.25">
      <c r="A83" s="228"/>
      <c r="B83" s="228"/>
      <c r="C83" s="228"/>
      <c r="D83" s="228"/>
      <c r="E83" s="228"/>
      <c r="F83" s="228"/>
      <c r="G83" s="228"/>
      <c r="H83" s="228"/>
      <c r="I83" s="228"/>
    </row>
    <row r="84" spans="1:9" ht="15" customHeight="1" x14ac:dyDescent="0.25">
      <c r="A84" s="228"/>
      <c r="B84" s="228"/>
      <c r="C84" s="191" t="s">
        <v>11</v>
      </c>
      <c r="D84" s="221" t="s">
        <v>1214</v>
      </c>
      <c r="E84" s="221"/>
      <c r="F84" s="221"/>
      <c r="G84" s="221"/>
      <c r="H84" s="221"/>
      <c r="I84" s="221"/>
    </row>
    <row r="85" spans="1:9" ht="15" customHeight="1" x14ac:dyDescent="0.25">
      <c r="A85" s="228"/>
      <c r="B85" s="228"/>
      <c r="C85" s="191"/>
      <c r="D85" s="221"/>
      <c r="E85" s="221"/>
      <c r="F85" s="221"/>
      <c r="G85" s="221"/>
      <c r="H85" s="221"/>
      <c r="I85" s="221"/>
    </row>
    <row r="86" spans="1:9" ht="15" customHeight="1" x14ac:dyDescent="0.25">
      <c r="A86" s="228"/>
      <c r="B86" s="228"/>
      <c r="C86" s="191"/>
      <c r="D86" s="221"/>
      <c r="E86" s="221"/>
      <c r="F86" s="221"/>
      <c r="G86" s="221"/>
      <c r="H86" s="221"/>
      <c r="I86" s="221"/>
    </row>
    <row r="87" spans="1:9" ht="15" customHeight="1" x14ac:dyDescent="0.25">
      <c r="A87" s="228"/>
      <c r="B87" s="228"/>
      <c r="C87" s="191"/>
      <c r="D87" s="221"/>
      <c r="E87" s="221"/>
      <c r="F87" s="221"/>
      <c r="G87" s="221"/>
      <c r="H87" s="221"/>
      <c r="I87" s="221"/>
    </row>
    <row r="88" spans="1:9" x14ac:dyDescent="0.25">
      <c r="A88" s="228"/>
      <c r="B88" s="228"/>
      <c r="C88" s="228"/>
      <c r="D88" s="228"/>
      <c r="E88" s="228"/>
      <c r="F88" s="228"/>
      <c r="G88" s="228"/>
      <c r="H88" s="228"/>
      <c r="I88" s="228"/>
    </row>
    <row r="89" spans="1:9" x14ac:dyDescent="0.25">
      <c r="A89" s="228"/>
      <c r="B89" s="228"/>
      <c r="C89" s="103" t="s">
        <v>12</v>
      </c>
      <c r="D89" s="110" t="s">
        <v>13</v>
      </c>
      <c r="E89" s="269"/>
      <c r="F89" s="269"/>
      <c r="G89" s="269"/>
      <c r="H89" s="269"/>
      <c r="I89" s="269"/>
    </row>
    <row r="90" spans="1:9" ht="15" customHeight="1" x14ac:dyDescent="0.25">
      <c r="A90" s="228"/>
      <c r="B90" s="228"/>
      <c r="C90" s="117" t="s">
        <v>14</v>
      </c>
      <c r="D90" s="118">
        <v>0.1</v>
      </c>
      <c r="E90" s="193" t="s">
        <v>1215</v>
      </c>
      <c r="F90" s="193"/>
      <c r="G90" s="193"/>
      <c r="H90" s="193"/>
      <c r="I90" s="193"/>
    </row>
    <row r="91" spans="1:9" ht="15" customHeight="1" x14ac:dyDescent="0.25">
      <c r="A91" s="228"/>
      <c r="B91" s="228"/>
      <c r="C91" s="117" t="s">
        <v>16</v>
      </c>
      <c r="D91" s="12">
        <v>63265</v>
      </c>
      <c r="E91" s="393" t="s">
        <v>1216</v>
      </c>
      <c r="F91" s="393"/>
      <c r="G91" s="393"/>
      <c r="H91" s="393"/>
      <c r="I91" s="393"/>
    </row>
    <row r="92" spans="1:9" ht="15" customHeight="1" x14ac:dyDescent="0.25">
      <c r="A92" s="228"/>
      <c r="B92" s="228"/>
      <c r="C92" s="121" t="s">
        <v>17</v>
      </c>
      <c r="D92" s="119">
        <v>89.4</v>
      </c>
      <c r="E92" s="393"/>
      <c r="F92" s="393"/>
      <c r="G92" s="393"/>
      <c r="H92" s="393"/>
      <c r="I92" s="393"/>
    </row>
    <row r="93" spans="1:9" x14ac:dyDescent="0.25">
      <c r="A93" s="458"/>
      <c r="B93" s="458"/>
      <c r="C93" s="458"/>
      <c r="D93" s="458"/>
      <c r="E93" s="458"/>
      <c r="F93" s="458"/>
      <c r="G93" s="458"/>
      <c r="H93" s="458"/>
      <c r="I93" s="458"/>
    </row>
    <row r="94" spans="1:9" s="127" customFormat="1" ht="45" x14ac:dyDescent="0.25">
      <c r="A94" s="102" t="s">
        <v>0</v>
      </c>
      <c r="B94" s="103" t="s">
        <v>1</v>
      </c>
      <c r="C94" s="103" t="s">
        <v>21</v>
      </c>
      <c r="D94" s="4" t="s">
        <v>2</v>
      </c>
      <c r="E94" s="4" t="s">
        <v>23</v>
      </c>
      <c r="F94" s="4" t="s">
        <v>24</v>
      </c>
      <c r="G94" s="113" t="s">
        <v>22</v>
      </c>
      <c r="H94" s="113" t="s">
        <v>46</v>
      </c>
      <c r="I94" s="121" t="s">
        <v>967</v>
      </c>
    </row>
    <row r="95" spans="1:9" x14ac:dyDescent="0.25">
      <c r="A95" s="228" t="s">
        <v>1219</v>
      </c>
      <c r="B95" s="228">
        <v>8</v>
      </c>
      <c r="C95" s="121" t="s">
        <v>48</v>
      </c>
      <c r="D95" s="110" t="s">
        <v>7</v>
      </c>
      <c r="E95" s="110" t="s">
        <v>49</v>
      </c>
      <c r="F95" s="110"/>
      <c r="G95" s="111">
        <v>23.51</v>
      </c>
      <c r="H95" s="109" t="s">
        <v>1231</v>
      </c>
      <c r="I95" s="191" t="s">
        <v>1229</v>
      </c>
    </row>
    <row r="96" spans="1:9" x14ac:dyDescent="0.25">
      <c r="A96" s="228"/>
      <c r="B96" s="228"/>
      <c r="C96" s="121" t="s">
        <v>577</v>
      </c>
      <c r="D96" s="110" t="s">
        <v>7</v>
      </c>
      <c r="E96" s="110" t="s">
        <v>83</v>
      </c>
      <c r="F96" s="110"/>
      <c r="G96" s="111">
        <v>18.38</v>
      </c>
      <c r="H96" s="109" t="s">
        <v>1220</v>
      </c>
      <c r="I96" s="191"/>
    </row>
    <row r="97" spans="1:9" x14ac:dyDescent="0.25">
      <c r="A97" s="228"/>
      <c r="B97" s="228"/>
      <c r="C97" s="121" t="s">
        <v>82</v>
      </c>
      <c r="D97" s="110" t="s">
        <v>7</v>
      </c>
      <c r="E97" s="110" t="s">
        <v>773</v>
      </c>
      <c r="F97" s="110"/>
      <c r="G97" s="111">
        <v>16.329999999999998</v>
      </c>
      <c r="H97" s="109" t="s">
        <v>1221</v>
      </c>
      <c r="I97" s="191"/>
    </row>
    <row r="98" spans="1:9" ht="15.75" x14ac:dyDescent="0.25">
      <c r="A98" s="228"/>
      <c r="B98" s="228"/>
      <c r="C98" s="366"/>
      <c r="D98" s="366"/>
      <c r="E98" s="366"/>
      <c r="F98" s="366"/>
      <c r="G98" s="366"/>
      <c r="H98" s="366"/>
      <c r="I98" s="366"/>
    </row>
    <row r="99" spans="1:9" ht="15.6" customHeight="1" x14ac:dyDescent="0.25">
      <c r="A99" s="228"/>
      <c r="B99" s="228"/>
      <c r="C99" s="191" t="s">
        <v>4</v>
      </c>
      <c r="D99" s="111">
        <v>65</v>
      </c>
      <c r="E99" s="112" t="s">
        <v>18</v>
      </c>
      <c r="F99" s="244" t="s">
        <v>1232</v>
      </c>
      <c r="G99" s="244"/>
      <c r="H99" s="244"/>
      <c r="I99" s="244"/>
    </row>
    <row r="100" spans="1:9" s="127" customFormat="1" ht="15.6" customHeight="1" x14ac:dyDescent="0.25">
      <c r="A100" s="228"/>
      <c r="B100" s="228"/>
      <c r="C100" s="191"/>
      <c r="D100" s="111">
        <v>75</v>
      </c>
      <c r="E100" s="112" t="s">
        <v>18</v>
      </c>
      <c r="F100" s="244" t="s">
        <v>1233</v>
      </c>
      <c r="G100" s="244"/>
      <c r="H100" s="244"/>
      <c r="I100" s="244"/>
    </row>
    <row r="101" spans="1:9" ht="15.75" x14ac:dyDescent="0.25">
      <c r="A101" s="228"/>
      <c r="B101" s="228"/>
      <c r="C101" s="121" t="s">
        <v>5</v>
      </c>
      <c r="D101" s="111" t="s">
        <v>6</v>
      </c>
      <c r="E101" s="365"/>
      <c r="F101" s="365"/>
      <c r="G101" s="365"/>
      <c r="H101" s="365"/>
      <c r="I101" s="365"/>
    </row>
    <row r="102" spans="1:9" ht="15.75" x14ac:dyDescent="0.25">
      <c r="A102" s="228"/>
      <c r="B102" s="228"/>
      <c r="C102" s="366"/>
      <c r="D102" s="366"/>
      <c r="E102" s="366"/>
      <c r="F102" s="366"/>
      <c r="G102" s="366"/>
      <c r="H102" s="366"/>
      <c r="I102" s="366"/>
    </row>
    <row r="103" spans="1:9" x14ac:dyDescent="0.25">
      <c r="A103" s="228"/>
      <c r="B103" s="228"/>
      <c r="C103" s="9" t="s">
        <v>8</v>
      </c>
      <c r="D103" s="269"/>
      <c r="E103" s="269"/>
      <c r="F103" s="269"/>
      <c r="G103" s="269"/>
      <c r="H103" s="269"/>
      <c r="I103" s="269"/>
    </row>
    <row r="104" spans="1:9" ht="15" customHeight="1" x14ac:dyDescent="0.25">
      <c r="A104" s="228"/>
      <c r="B104" s="228"/>
      <c r="C104" s="121" t="s">
        <v>9</v>
      </c>
      <c r="D104" s="192" t="s">
        <v>1222</v>
      </c>
      <c r="E104" s="192"/>
      <c r="F104" s="192"/>
      <c r="G104" s="192"/>
      <c r="H104" s="192"/>
      <c r="I104" s="77" t="s">
        <v>1223</v>
      </c>
    </row>
    <row r="105" spans="1:9" ht="15.6" customHeight="1" x14ac:dyDescent="0.25">
      <c r="A105" s="228"/>
      <c r="B105" s="228"/>
      <c r="C105" s="228"/>
      <c r="D105" s="228"/>
      <c r="E105" s="228"/>
      <c r="F105" s="228"/>
      <c r="G105" s="228"/>
      <c r="H105" s="228"/>
      <c r="I105" s="228"/>
    </row>
    <row r="106" spans="1:9" ht="15" customHeight="1" x14ac:dyDescent="0.25">
      <c r="A106" s="228"/>
      <c r="B106" s="228"/>
      <c r="C106" s="241" t="s">
        <v>10</v>
      </c>
      <c r="D106" s="192" t="s">
        <v>1224</v>
      </c>
      <c r="E106" s="192"/>
      <c r="F106" s="192"/>
      <c r="G106" s="192"/>
      <c r="H106" s="192"/>
      <c r="I106" s="193" t="s">
        <v>1028</v>
      </c>
    </row>
    <row r="107" spans="1:9" ht="15" customHeight="1" x14ac:dyDescent="0.25">
      <c r="A107" s="228"/>
      <c r="B107" s="228"/>
      <c r="C107" s="273"/>
      <c r="D107" s="192" t="s">
        <v>1225</v>
      </c>
      <c r="E107" s="192"/>
      <c r="F107" s="192"/>
      <c r="G107" s="192"/>
      <c r="H107" s="192"/>
      <c r="I107" s="193"/>
    </row>
    <row r="108" spans="1:9" ht="15" customHeight="1" x14ac:dyDescent="0.25">
      <c r="A108" s="228"/>
      <c r="B108" s="228"/>
      <c r="C108" s="273"/>
      <c r="D108" s="192" t="s">
        <v>1226</v>
      </c>
      <c r="E108" s="192"/>
      <c r="F108" s="192"/>
      <c r="G108" s="192"/>
      <c r="H108" s="192"/>
      <c r="I108" s="193"/>
    </row>
    <row r="109" spans="1:9" ht="15" customHeight="1" x14ac:dyDescent="0.25">
      <c r="A109" s="228"/>
      <c r="B109" s="228"/>
      <c r="C109" s="242"/>
      <c r="D109" s="192" t="s">
        <v>1227</v>
      </c>
      <c r="E109" s="192"/>
      <c r="F109" s="192"/>
      <c r="G109" s="192"/>
      <c r="H109" s="192"/>
      <c r="I109" s="193"/>
    </row>
    <row r="110" spans="1:9" x14ac:dyDescent="0.25">
      <c r="A110" s="228"/>
      <c r="B110" s="228"/>
      <c r="C110" s="228"/>
      <c r="D110" s="228"/>
      <c r="E110" s="228"/>
      <c r="F110" s="228"/>
      <c r="G110" s="228"/>
      <c r="H110" s="228"/>
      <c r="I110" s="228"/>
    </row>
    <row r="111" spans="1:9" ht="15" customHeight="1" x14ac:dyDescent="0.25">
      <c r="A111" s="228"/>
      <c r="B111" s="228"/>
      <c r="C111" s="191" t="s">
        <v>11</v>
      </c>
      <c r="D111" s="221" t="s">
        <v>1228</v>
      </c>
      <c r="E111" s="221"/>
      <c r="F111" s="221"/>
      <c r="G111" s="221"/>
      <c r="H111" s="221"/>
      <c r="I111" s="221"/>
    </row>
    <row r="112" spans="1:9" ht="15" customHeight="1" x14ac:dyDescent="0.25">
      <c r="A112" s="228"/>
      <c r="B112" s="228"/>
      <c r="C112" s="191"/>
      <c r="D112" s="221"/>
      <c r="E112" s="221"/>
      <c r="F112" s="221"/>
      <c r="G112" s="221"/>
      <c r="H112" s="221"/>
      <c r="I112" s="221"/>
    </row>
    <row r="113" spans="1:9" ht="15" customHeight="1" x14ac:dyDescent="0.25">
      <c r="A113" s="228"/>
      <c r="B113" s="228"/>
      <c r="C113" s="191"/>
      <c r="D113" s="221"/>
      <c r="E113" s="221"/>
      <c r="F113" s="221"/>
      <c r="G113" s="221"/>
      <c r="H113" s="221"/>
      <c r="I113" s="221"/>
    </row>
    <row r="114" spans="1:9" x14ac:dyDescent="0.25">
      <c r="A114" s="228"/>
      <c r="B114" s="228"/>
      <c r="C114" s="228"/>
      <c r="D114" s="228"/>
      <c r="E114" s="228"/>
      <c r="F114" s="228"/>
      <c r="G114" s="228"/>
      <c r="H114" s="228"/>
      <c r="I114" s="228"/>
    </row>
    <row r="115" spans="1:9" x14ac:dyDescent="0.25">
      <c r="A115" s="228"/>
      <c r="B115" s="228"/>
      <c r="C115" s="103" t="s">
        <v>12</v>
      </c>
      <c r="D115" s="110" t="s">
        <v>94</v>
      </c>
      <c r="E115" s="269"/>
      <c r="F115" s="269"/>
      <c r="G115" s="269"/>
      <c r="H115" s="269"/>
      <c r="I115" s="269"/>
    </row>
    <row r="116" spans="1:9" ht="15" customHeight="1" x14ac:dyDescent="0.25">
      <c r="A116" s="228"/>
      <c r="B116" s="228"/>
      <c r="C116" s="117" t="s">
        <v>14</v>
      </c>
      <c r="D116" s="118">
        <v>9.6100000000000005E-2</v>
      </c>
      <c r="E116" s="193" t="s">
        <v>15</v>
      </c>
      <c r="F116" s="193"/>
      <c r="G116" s="193"/>
      <c r="H116" s="193"/>
      <c r="I116" s="193"/>
    </row>
    <row r="117" spans="1:9" ht="15" customHeight="1" x14ac:dyDescent="0.25">
      <c r="A117" s="228"/>
      <c r="B117" s="228"/>
      <c r="C117" s="117" t="s">
        <v>16</v>
      </c>
      <c r="D117" s="12">
        <v>20573</v>
      </c>
      <c r="E117" s="393" t="s">
        <v>1230</v>
      </c>
      <c r="F117" s="393"/>
      <c r="G117" s="393"/>
      <c r="H117" s="393"/>
      <c r="I117" s="393"/>
    </row>
    <row r="118" spans="1:9" ht="15" customHeight="1" x14ac:dyDescent="0.25">
      <c r="A118" s="228"/>
      <c r="B118" s="228"/>
      <c r="C118" s="121" t="s">
        <v>17</v>
      </c>
      <c r="D118" s="119">
        <v>89.2</v>
      </c>
      <c r="E118" s="393"/>
      <c r="F118" s="393"/>
      <c r="G118" s="393"/>
      <c r="H118" s="393"/>
      <c r="I118" s="393"/>
    </row>
    <row r="119" spans="1:9" x14ac:dyDescent="0.25">
      <c r="A119" s="458"/>
      <c r="B119" s="458"/>
      <c r="C119" s="458"/>
      <c r="D119" s="458"/>
      <c r="E119" s="458"/>
      <c r="F119" s="458"/>
      <c r="G119" s="458"/>
      <c r="H119" s="458"/>
      <c r="I119" s="458"/>
    </row>
    <row r="120" spans="1:9" s="127" customFormat="1" ht="45" x14ac:dyDescent="0.25">
      <c r="A120" s="102" t="s">
        <v>0</v>
      </c>
      <c r="B120" s="103" t="s">
        <v>1</v>
      </c>
      <c r="C120" s="103" t="s">
        <v>21</v>
      </c>
      <c r="D120" s="4" t="s">
        <v>2</v>
      </c>
      <c r="E120" s="4" t="s">
        <v>23</v>
      </c>
      <c r="F120" s="4" t="s">
        <v>24</v>
      </c>
      <c r="G120" s="113" t="s">
        <v>22</v>
      </c>
      <c r="H120" s="113" t="s">
        <v>1246</v>
      </c>
      <c r="I120" s="121" t="s">
        <v>1247</v>
      </c>
    </row>
    <row r="121" spans="1:9" ht="45" x14ac:dyDescent="0.25">
      <c r="A121" s="228" t="s">
        <v>1234</v>
      </c>
      <c r="B121" s="228">
        <v>8</v>
      </c>
      <c r="C121" s="121" t="s">
        <v>1235</v>
      </c>
      <c r="D121" s="110" t="s">
        <v>7</v>
      </c>
      <c r="E121" s="110">
        <v>14</v>
      </c>
      <c r="F121" s="183"/>
      <c r="G121" s="111">
        <v>23.8</v>
      </c>
      <c r="H121" s="177" t="s">
        <v>1236</v>
      </c>
      <c r="I121" s="259" t="s">
        <v>1238</v>
      </c>
    </row>
    <row r="122" spans="1:9" ht="15.6" customHeight="1" x14ac:dyDescent="0.25">
      <c r="A122" s="228"/>
      <c r="B122" s="228"/>
      <c r="C122" s="121" t="s">
        <v>631</v>
      </c>
      <c r="D122" s="110" t="s">
        <v>7</v>
      </c>
      <c r="E122" s="110">
        <v>15</v>
      </c>
      <c r="F122" s="183"/>
      <c r="G122" s="111">
        <v>20.54</v>
      </c>
      <c r="H122" s="177" t="s">
        <v>1237</v>
      </c>
      <c r="I122" s="299"/>
    </row>
    <row r="123" spans="1:9" ht="15.75" x14ac:dyDescent="0.25">
      <c r="A123" s="228"/>
      <c r="B123" s="228"/>
      <c r="C123" s="121" t="s">
        <v>577</v>
      </c>
      <c r="D123" s="110" t="s">
        <v>7</v>
      </c>
      <c r="E123" s="110">
        <v>3</v>
      </c>
      <c r="F123" s="183"/>
      <c r="G123" s="111">
        <v>18</v>
      </c>
      <c r="H123" s="177" t="s">
        <v>1237</v>
      </c>
      <c r="I123" s="299"/>
    </row>
    <row r="124" spans="1:9" ht="15.75" x14ac:dyDescent="0.25">
      <c r="A124" s="228"/>
      <c r="B124" s="228"/>
      <c r="C124" s="121" t="s">
        <v>1239</v>
      </c>
      <c r="D124" s="110" t="s">
        <v>7</v>
      </c>
      <c r="E124" s="110">
        <v>1</v>
      </c>
      <c r="F124" s="183"/>
      <c r="G124" s="111">
        <v>16</v>
      </c>
      <c r="H124" s="177" t="s">
        <v>1237</v>
      </c>
      <c r="I124" s="299"/>
    </row>
    <row r="125" spans="1:9" ht="15.75" x14ac:dyDescent="0.25">
      <c r="A125" s="228"/>
      <c r="B125" s="228"/>
      <c r="C125" s="121" t="s">
        <v>1240</v>
      </c>
      <c r="D125" s="110" t="s">
        <v>7</v>
      </c>
      <c r="E125" s="110">
        <v>1</v>
      </c>
      <c r="F125" s="183"/>
      <c r="G125" s="111">
        <v>16.5</v>
      </c>
      <c r="H125" s="177" t="s">
        <v>1237</v>
      </c>
      <c r="I125" s="260"/>
    </row>
    <row r="126" spans="1:9" ht="60" x14ac:dyDescent="0.25">
      <c r="A126" s="228"/>
      <c r="B126" s="228"/>
      <c r="C126" s="121" t="s">
        <v>544</v>
      </c>
      <c r="D126" s="110" t="s">
        <v>7</v>
      </c>
      <c r="E126" s="110">
        <v>1</v>
      </c>
      <c r="F126" s="183"/>
      <c r="G126" s="111">
        <v>22.8</v>
      </c>
      <c r="H126" s="177" t="s">
        <v>1241</v>
      </c>
      <c r="I126" s="71" t="s">
        <v>1045</v>
      </c>
    </row>
    <row r="127" spans="1:9" ht="15.75" x14ac:dyDescent="0.25">
      <c r="A127" s="228"/>
      <c r="B127" s="228"/>
      <c r="C127" s="121" t="s">
        <v>1242</v>
      </c>
      <c r="D127" s="110" t="s">
        <v>84</v>
      </c>
      <c r="E127" s="110">
        <v>2</v>
      </c>
      <c r="F127" s="183"/>
      <c r="G127" s="111">
        <v>17</v>
      </c>
      <c r="H127" s="177" t="s">
        <v>1237</v>
      </c>
      <c r="I127" s="71" t="s">
        <v>1045</v>
      </c>
    </row>
    <row r="128" spans="1:9" ht="15.75" x14ac:dyDescent="0.25">
      <c r="A128" s="228"/>
      <c r="B128" s="228"/>
      <c r="C128" s="366"/>
      <c r="D128" s="366"/>
      <c r="E128" s="366"/>
      <c r="F128" s="366"/>
      <c r="G128" s="366"/>
      <c r="H128" s="366"/>
      <c r="I128" s="366"/>
    </row>
    <row r="129" spans="1:9" ht="15.75" x14ac:dyDescent="0.25">
      <c r="A129" s="228"/>
      <c r="B129" s="228"/>
      <c r="C129" s="121" t="s">
        <v>4</v>
      </c>
      <c r="D129" s="111">
        <v>75</v>
      </c>
      <c r="E129" s="112" t="s">
        <v>18</v>
      </c>
      <c r="F129" s="366"/>
      <c r="G129" s="366"/>
      <c r="H129" s="366"/>
      <c r="I129" s="366"/>
    </row>
    <row r="130" spans="1:9" ht="15.75" x14ac:dyDescent="0.25">
      <c r="A130" s="228"/>
      <c r="B130" s="228"/>
      <c r="C130" s="121" t="s">
        <v>5</v>
      </c>
      <c r="D130" s="111" t="s">
        <v>6</v>
      </c>
      <c r="E130" s="365"/>
      <c r="F130" s="365"/>
      <c r="G130" s="365"/>
      <c r="H130" s="365"/>
      <c r="I130" s="365"/>
    </row>
    <row r="131" spans="1:9" ht="15.75" x14ac:dyDescent="0.25">
      <c r="A131" s="228"/>
      <c r="B131" s="228"/>
      <c r="C131" s="366"/>
      <c r="D131" s="366"/>
      <c r="E131" s="366"/>
      <c r="F131" s="366"/>
      <c r="G131" s="366"/>
      <c r="H131" s="366"/>
      <c r="I131" s="366"/>
    </row>
    <row r="132" spans="1:9" ht="15.6" customHeight="1" x14ac:dyDescent="0.25">
      <c r="A132" s="228"/>
      <c r="B132" s="228"/>
      <c r="C132" s="9" t="s">
        <v>8</v>
      </c>
      <c r="D132" s="269"/>
      <c r="E132" s="269"/>
      <c r="F132" s="269"/>
      <c r="G132" s="269"/>
      <c r="H132" s="269"/>
      <c r="I132" s="269"/>
    </row>
    <row r="133" spans="1:9" ht="15" customHeight="1" x14ac:dyDescent="0.25">
      <c r="A133" s="228"/>
      <c r="B133" s="228"/>
      <c r="C133" s="121" t="s">
        <v>9</v>
      </c>
      <c r="D133" s="192" t="s">
        <v>1243</v>
      </c>
      <c r="E133" s="192"/>
      <c r="F133" s="192"/>
      <c r="G133" s="192"/>
      <c r="H133" s="192"/>
      <c r="I133" s="77" t="s">
        <v>274</v>
      </c>
    </row>
    <row r="134" spans="1:9" s="127" customFormat="1" x14ac:dyDescent="0.25">
      <c r="A134" s="228"/>
      <c r="B134" s="228"/>
      <c r="C134" s="228"/>
      <c r="D134" s="228"/>
      <c r="E134" s="228"/>
      <c r="F134" s="228"/>
      <c r="G134" s="228"/>
      <c r="H134" s="228"/>
      <c r="I134" s="228"/>
    </row>
    <row r="135" spans="1:9" ht="15" customHeight="1" x14ac:dyDescent="0.25">
      <c r="A135" s="228"/>
      <c r="B135" s="228"/>
      <c r="C135" s="241" t="s">
        <v>10</v>
      </c>
      <c r="D135" s="192" t="s">
        <v>1250</v>
      </c>
      <c r="E135" s="192"/>
      <c r="F135" s="192"/>
      <c r="G135" s="192"/>
      <c r="H135" s="192"/>
      <c r="I135" s="193" t="s">
        <v>1248</v>
      </c>
    </row>
    <row r="136" spans="1:9" x14ac:dyDescent="0.25">
      <c r="A136" s="228"/>
      <c r="B136" s="228"/>
      <c r="C136" s="273"/>
      <c r="D136" s="192" t="s">
        <v>1251</v>
      </c>
      <c r="E136" s="192"/>
      <c r="F136" s="192"/>
      <c r="G136" s="192"/>
      <c r="H136" s="192"/>
      <c r="I136" s="193"/>
    </row>
    <row r="137" spans="1:9" x14ac:dyDescent="0.25">
      <c r="A137" s="228"/>
      <c r="B137" s="228"/>
      <c r="C137" s="273"/>
      <c r="D137" s="192" t="s">
        <v>1252</v>
      </c>
      <c r="E137" s="192"/>
      <c r="F137" s="192"/>
      <c r="G137" s="192"/>
      <c r="H137" s="192"/>
      <c r="I137" s="193"/>
    </row>
    <row r="138" spans="1:9" ht="15" customHeight="1" x14ac:dyDescent="0.25">
      <c r="A138" s="228"/>
      <c r="B138" s="228"/>
      <c r="C138" s="242"/>
      <c r="D138" s="192" t="s">
        <v>1253</v>
      </c>
      <c r="E138" s="192"/>
      <c r="F138" s="192"/>
      <c r="G138" s="192"/>
      <c r="H138" s="192"/>
      <c r="I138" s="193"/>
    </row>
    <row r="139" spans="1:9" ht="15.6" customHeight="1" x14ac:dyDescent="0.25">
      <c r="A139" s="228"/>
      <c r="B139" s="228"/>
      <c r="C139" s="228"/>
      <c r="D139" s="228"/>
      <c r="E139" s="228"/>
      <c r="F139" s="228"/>
      <c r="G139" s="228"/>
      <c r="H139" s="228"/>
      <c r="I139" s="228"/>
    </row>
    <row r="140" spans="1:9" ht="15.6" customHeight="1" x14ac:dyDescent="0.25">
      <c r="A140" s="228"/>
      <c r="B140" s="228"/>
      <c r="C140" s="191" t="s">
        <v>133</v>
      </c>
      <c r="D140" s="229" t="s">
        <v>1249</v>
      </c>
      <c r="E140" s="229"/>
      <c r="F140" s="229"/>
      <c r="G140" s="229"/>
      <c r="H140" s="229"/>
      <c r="I140" s="229"/>
    </row>
    <row r="141" spans="1:9" ht="15.6" customHeight="1" x14ac:dyDescent="0.25">
      <c r="A141" s="228"/>
      <c r="B141" s="228"/>
      <c r="C141" s="191"/>
      <c r="D141" s="229"/>
      <c r="E141" s="229"/>
      <c r="F141" s="229"/>
      <c r="G141" s="229"/>
      <c r="H141" s="229"/>
      <c r="I141" s="229"/>
    </row>
    <row r="142" spans="1:9" ht="15.6" customHeight="1" x14ac:dyDescent="0.25">
      <c r="A142" s="228"/>
      <c r="B142" s="228"/>
      <c r="C142" s="228"/>
      <c r="D142" s="228"/>
      <c r="E142" s="228"/>
      <c r="F142" s="228"/>
      <c r="G142" s="228"/>
      <c r="H142" s="228"/>
      <c r="I142" s="228"/>
    </row>
    <row r="143" spans="1:9" ht="15.6" customHeight="1" x14ac:dyDescent="0.25">
      <c r="A143" s="228"/>
      <c r="B143" s="228"/>
      <c r="C143" s="191" t="s">
        <v>11</v>
      </c>
      <c r="D143" s="221" t="s">
        <v>1244</v>
      </c>
      <c r="E143" s="221"/>
      <c r="F143" s="221"/>
      <c r="G143" s="221"/>
      <c r="H143" s="221"/>
      <c r="I143" s="221"/>
    </row>
    <row r="144" spans="1:9" s="127" customFormat="1" ht="15.6" customHeight="1" x14ac:dyDescent="0.25">
      <c r="A144" s="228"/>
      <c r="B144" s="228"/>
      <c r="C144" s="191"/>
      <c r="D144" s="221"/>
      <c r="E144" s="221"/>
      <c r="F144" s="221"/>
      <c r="G144" s="221"/>
      <c r="H144" s="221"/>
      <c r="I144" s="221"/>
    </row>
    <row r="145" spans="1:9" ht="15.6" customHeight="1" x14ac:dyDescent="0.25">
      <c r="A145" s="228"/>
      <c r="B145" s="228"/>
      <c r="C145" s="228"/>
      <c r="D145" s="228"/>
      <c r="E145" s="228"/>
      <c r="F145" s="228"/>
      <c r="G145" s="228"/>
      <c r="H145" s="228"/>
      <c r="I145" s="228"/>
    </row>
    <row r="146" spans="1:9" ht="15.6" customHeight="1" x14ac:dyDescent="0.25">
      <c r="A146" s="228"/>
      <c r="B146" s="228"/>
      <c r="C146" s="103" t="s">
        <v>12</v>
      </c>
      <c r="D146" s="110" t="s">
        <v>94</v>
      </c>
      <c r="E146" s="269"/>
      <c r="F146" s="269"/>
      <c r="G146" s="269"/>
      <c r="H146" s="269"/>
      <c r="I146" s="269"/>
    </row>
    <row r="147" spans="1:9" ht="15.6" customHeight="1" x14ac:dyDescent="0.25">
      <c r="A147" s="228"/>
      <c r="B147" s="228"/>
      <c r="C147" s="117" t="s">
        <v>14</v>
      </c>
      <c r="D147" s="118">
        <v>0.22</v>
      </c>
      <c r="E147" s="193" t="s">
        <v>15</v>
      </c>
      <c r="F147" s="193"/>
      <c r="G147" s="193"/>
      <c r="H147" s="193"/>
      <c r="I147" s="193"/>
    </row>
    <row r="148" spans="1:9" ht="15.6" customHeight="1" x14ac:dyDescent="0.25">
      <c r="A148" s="228"/>
      <c r="B148" s="228"/>
      <c r="C148" s="117" t="s">
        <v>16</v>
      </c>
      <c r="D148" s="12">
        <v>45589</v>
      </c>
      <c r="E148" s="393" t="s">
        <v>1245</v>
      </c>
      <c r="F148" s="393"/>
      <c r="G148" s="393"/>
      <c r="H148" s="393"/>
      <c r="I148" s="393"/>
    </row>
    <row r="149" spans="1:9" ht="15.6" customHeight="1" x14ac:dyDescent="0.25">
      <c r="A149" s="228"/>
      <c r="B149" s="228"/>
      <c r="C149" s="121" t="s">
        <v>17</v>
      </c>
      <c r="D149" s="119">
        <v>88.5</v>
      </c>
      <c r="E149" s="393"/>
      <c r="F149" s="393"/>
      <c r="G149" s="393"/>
      <c r="H149" s="393"/>
      <c r="I149" s="393"/>
    </row>
    <row r="150" spans="1:9" x14ac:dyDescent="0.25">
      <c r="A150" s="458"/>
      <c r="B150" s="458"/>
      <c r="C150" s="458"/>
      <c r="D150" s="458"/>
      <c r="E150" s="458"/>
      <c r="F150" s="458"/>
      <c r="G150" s="458"/>
      <c r="H150" s="458"/>
      <c r="I150" s="458"/>
    </row>
    <row r="151" spans="1:9" s="127" customFormat="1" ht="45" x14ac:dyDescent="0.25">
      <c r="A151" s="102" t="s">
        <v>0</v>
      </c>
      <c r="B151" s="103" t="s">
        <v>1</v>
      </c>
      <c r="C151" s="103" t="s">
        <v>21</v>
      </c>
      <c r="D151" s="4" t="s">
        <v>2</v>
      </c>
      <c r="E151" s="4" t="s">
        <v>23</v>
      </c>
      <c r="F151" s="4" t="s">
        <v>24</v>
      </c>
      <c r="G151" s="113" t="s">
        <v>22</v>
      </c>
      <c r="H151" s="113" t="s">
        <v>46</v>
      </c>
      <c r="I151" s="121" t="s">
        <v>1258</v>
      </c>
    </row>
    <row r="152" spans="1:9" ht="30" x14ac:dyDescent="0.25">
      <c r="A152" s="228" t="s">
        <v>1254</v>
      </c>
      <c r="B152" s="228">
        <v>8</v>
      </c>
      <c r="C152" s="121" t="s">
        <v>48</v>
      </c>
      <c r="D152" s="110" t="s">
        <v>7</v>
      </c>
      <c r="E152" s="110" t="s">
        <v>127</v>
      </c>
      <c r="F152" s="110" t="s">
        <v>127</v>
      </c>
      <c r="G152" s="111">
        <v>27.44</v>
      </c>
      <c r="H152" s="109" t="s">
        <v>886</v>
      </c>
      <c r="I152" s="244" t="s">
        <v>199</v>
      </c>
    </row>
    <row r="153" spans="1:9" ht="30" x14ac:dyDescent="0.25">
      <c r="A153" s="228"/>
      <c r="B153" s="228"/>
      <c r="C153" s="121" t="s">
        <v>103</v>
      </c>
      <c r="D153" s="110" t="s">
        <v>7</v>
      </c>
      <c r="E153" s="110" t="s">
        <v>49</v>
      </c>
      <c r="F153" s="110" t="s">
        <v>49</v>
      </c>
      <c r="G153" s="111">
        <v>20.73</v>
      </c>
      <c r="H153" s="109" t="s">
        <v>889</v>
      </c>
      <c r="I153" s="244"/>
    </row>
    <row r="154" spans="1:9" ht="30" x14ac:dyDescent="0.25">
      <c r="A154" s="228"/>
      <c r="B154" s="228"/>
      <c r="C154" s="121" t="s">
        <v>577</v>
      </c>
      <c r="D154" s="110" t="s">
        <v>7</v>
      </c>
      <c r="E154" s="110" t="s">
        <v>42</v>
      </c>
      <c r="F154" s="110" t="s">
        <v>42</v>
      </c>
      <c r="G154" s="111">
        <v>19.010000000000002</v>
      </c>
      <c r="H154" s="109" t="s">
        <v>889</v>
      </c>
      <c r="I154" s="244" t="s">
        <v>131</v>
      </c>
    </row>
    <row r="155" spans="1:9" ht="30" x14ac:dyDescent="0.25">
      <c r="A155" s="228"/>
      <c r="B155" s="228"/>
      <c r="C155" s="121" t="s">
        <v>1255</v>
      </c>
      <c r="D155" s="110" t="s">
        <v>7</v>
      </c>
      <c r="E155" s="110" t="s">
        <v>41</v>
      </c>
      <c r="F155" s="110" t="s">
        <v>41</v>
      </c>
      <c r="G155" s="111">
        <v>19.010000000000002</v>
      </c>
      <c r="H155" s="109" t="s">
        <v>889</v>
      </c>
      <c r="I155" s="244"/>
    </row>
    <row r="156" spans="1:9" ht="30" x14ac:dyDescent="0.25">
      <c r="A156" s="228"/>
      <c r="B156" s="228"/>
      <c r="C156" s="121" t="s">
        <v>447</v>
      </c>
      <c r="D156" s="110" t="s">
        <v>7</v>
      </c>
      <c r="E156" s="110" t="s">
        <v>76</v>
      </c>
      <c r="F156" s="110" t="s">
        <v>76</v>
      </c>
      <c r="G156" s="111">
        <v>19.61</v>
      </c>
      <c r="H156" s="109" t="s">
        <v>1256</v>
      </c>
      <c r="I156" s="244"/>
    </row>
    <row r="157" spans="1:9" ht="15.75" x14ac:dyDescent="0.25">
      <c r="A157" s="228"/>
      <c r="B157" s="228"/>
      <c r="C157" s="363"/>
      <c r="D157" s="363"/>
      <c r="E157" s="363"/>
      <c r="F157" s="363"/>
      <c r="G157" s="363"/>
      <c r="H157" s="363"/>
      <c r="I157" s="363"/>
    </row>
    <row r="158" spans="1:9" ht="15.6" customHeight="1" x14ac:dyDescent="0.25">
      <c r="A158" s="228"/>
      <c r="B158" s="228"/>
      <c r="C158" s="121" t="s">
        <v>4</v>
      </c>
      <c r="D158" s="111">
        <v>75</v>
      </c>
      <c r="E158" s="112" t="s">
        <v>18</v>
      </c>
      <c r="F158" s="301"/>
      <c r="G158" s="301"/>
      <c r="H158" s="301"/>
      <c r="I158" s="301"/>
    </row>
    <row r="159" spans="1:9" ht="15.75" x14ac:dyDescent="0.25">
      <c r="A159" s="228"/>
      <c r="B159" s="228"/>
      <c r="C159" s="121" t="s">
        <v>5</v>
      </c>
      <c r="D159" s="111" t="s">
        <v>6</v>
      </c>
      <c r="E159" s="364"/>
      <c r="F159" s="364"/>
      <c r="G159" s="364"/>
      <c r="H159" s="364"/>
      <c r="I159" s="364"/>
    </row>
    <row r="160" spans="1:9" ht="15.75" x14ac:dyDescent="0.25">
      <c r="A160" s="228"/>
      <c r="B160" s="228"/>
      <c r="C160" s="363"/>
      <c r="D160" s="363"/>
      <c r="E160" s="363"/>
      <c r="F160" s="363"/>
      <c r="G160" s="363"/>
      <c r="H160" s="363"/>
      <c r="I160" s="363"/>
    </row>
    <row r="161" spans="1:9" x14ac:dyDescent="0.25">
      <c r="A161" s="228"/>
      <c r="B161" s="228"/>
      <c r="C161" s="9" t="s">
        <v>8</v>
      </c>
      <c r="D161" s="269"/>
      <c r="E161" s="269"/>
      <c r="F161" s="269"/>
      <c r="G161" s="269"/>
      <c r="H161" s="269"/>
      <c r="I161" s="269"/>
    </row>
    <row r="162" spans="1:9" ht="15" customHeight="1" x14ac:dyDescent="0.25">
      <c r="A162" s="228"/>
      <c r="B162" s="228"/>
      <c r="C162" s="121" t="s">
        <v>9</v>
      </c>
      <c r="D162" s="192" t="s">
        <v>66</v>
      </c>
      <c r="E162" s="192"/>
      <c r="F162" s="192"/>
      <c r="G162" s="192"/>
      <c r="H162" s="192"/>
      <c r="I162" s="77" t="s">
        <v>274</v>
      </c>
    </row>
    <row r="163" spans="1:9" s="127" customFormat="1" ht="15" customHeight="1" x14ac:dyDescent="0.25">
      <c r="A163" s="228"/>
      <c r="B163" s="228"/>
      <c r="C163" s="228"/>
      <c r="D163" s="228"/>
      <c r="E163" s="228"/>
      <c r="F163" s="228"/>
      <c r="G163" s="228"/>
      <c r="H163" s="228"/>
      <c r="I163" s="228"/>
    </row>
    <row r="164" spans="1:9" ht="15" customHeight="1" x14ac:dyDescent="0.25">
      <c r="A164" s="228"/>
      <c r="B164" s="228"/>
      <c r="C164" s="241" t="s">
        <v>10</v>
      </c>
      <c r="D164" s="192" t="s">
        <v>86</v>
      </c>
      <c r="E164" s="192"/>
      <c r="F164" s="192"/>
      <c r="G164" s="192"/>
      <c r="H164" s="192"/>
      <c r="I164" s="193" t="s">
        <v>19</v>
      </c>
    </row>
    <row r="165" spans="1:9" ht="15" customHeight="1" x14ac:dyDescent="0.25">
      <c r="A165" s="228"/>
      <c r="B165" s="228"/>
      <c r="C165" s="273"/>
      <c r="D165" s="192" t="s">
        <v>87</v>
      </c>
      <c r="E165" s="192"/>
      <c r="F165" s="192"/>
      <c r="G165" s="192"/>
      <c r="H165" s="192"/>
      <c r="I165" s="193"/>
    </row>
    <row r="166" spans="1:9" ht="15" customHeight="1" x14ac:dyDescent="0.25">
      <c r="A166" s="228"/>
      <c r="B166" s="228"/>
      <c r="C166" s="273"/>
      <c r="D166" s="192" t="s">
        <v>88</v>
      </c>
      <c r="E166" s="192"/>
      <c r="F166" s="192"/>
      <c r="G166" s="192"/>
      <c r="H166" s="192"/>
      <c r="I166" s="193"/>
    </row>
    <row r="167" spans="1:9" ht="15" customHeight="1" x14ac:dyDescent="0.25">
      <c r="A167" s="228"/>
      <c r="B167" s="228"/>
      <c r="C167" s="273"/>
      <c r="D167" s="192" t="s">
        <v>429</v>
      </c>
      <c r="E167" s="192"/>
      <c r="F167" s="192"/>
      <c r="G167" s="192"/>
      <c r="H167" s="192"/>
      <c r="I167" s="193"/>
    </row>
    <row r="168" spans="1:9" ht="15" customHeight="1" x14ac:dyDescent="0.25">
      <c r="A168" s="228"/>
      <c r="B168" s="228"/>
      <c r="C168" s="242"/>
      <c r="D168" s="192" t="s">
        <v>442</v>
      </c>
      <c r="E168" s="192"/>
      <c r="F168" s="192"/>
      <c r="G168" s="192"/>
      <c r="H168" s="192"/>
      <c r="I168" s="193"/>
    </row>
    <row r="169" spans="1:9" x14ac:dyDescent="0.25">
      <c r="A169" s="228"/>
      <c r="B169" s="228"/>
      <c r="C169" s="228"/>
      <c r="D169" s="228"/>
      <c r="E169" s="228"/>
      <c r="F169" s="228"/>
      <c r="G169" s="228"/>
      <c r="H169" s="228"/>
      <c r="I169" s="228"/>
    </row>
    <row r="170" spans="1:9" ht="15" customHeight="1" x14ac:dyDescent="0.25">
      <c r="A170" s="228"/>
      <c r="B170" s="228"/>
      <c r="C170" s="191" t="s">
        <v>133</v>
      </c>
      <c r="D170" s="229" t="s">
        <v>430</v>
      </c>
      <c r="E170" s="229"/>
      <c r="F170" s="229"/>
      <c r="G170" s="229"/>
      <c r="H170" s="229"/>
      <c r="I170" s="229"/>
    </row>
    <row r="171" spans="1:9" ht="15" customHeight="1" x14ac:dyDescent="0.25">
      <c r="A171" s="228"/>
      <c r="B171" s="228"/>
      <c r="C171" s="191"/>
      <c r="D171" s="229"/>
      <c r="E171" s="229"/>
      <c r="F171" s="229"/>
      <c r="G171" s="229"/>
      <c r="H171" s="229"/>
      <c r="I171" s="229"/>
    </row>
    <row r="172" spans="1:9" ht="15" customHeight="1" x14ac:dyDescent="0.25">
      <c r="A172" s="228"/>
      <c r="B172" s="228"/>
      <c r="C172" s="191"/>
      <c r="D172" s="229"/>
      <c r="E172" s="229"/>
      <c r="F172" s="229"/>
      <c r="G172" s="229"/>
      <c r="H172" s="229"/>
      <c r="I172" s="229"/>
    </row>
    <row r="173" spans="1:9" ht="15" customHeight="1" x14ac:dyDescent="0.25">
      <c r="A173" s="228"/>
      <c r="B173" s="228"/>
      <c r="C173" s="191"/>
      <c r="D173" s="229"/>
      <c r="E173" s="229"/>
      <c r="F173" s="229"/>
      <c r="G173" s="229"/>
      <c r="H173" s="229"/>
      <c r="I173" s="229"/>
    </row>
    <row r="174" spans="1:9" s="127" customFormat="1" ht="15" customHeight="1" x14ac:dyDescent="0.25">
      <c r="A174" s="228"/>
      <c r="B174" s="228"/>
      <c r="C174" s="191"/>
      <c r="D174" s="229"/>
      <c r="E174" s="229"/>
      <c r="F174" s="229"/>
      <c r="G174" s="229"/>
      <c r="H174" s="229"/>
      <c r="I174" s="229"/>
    </row>
    <row r="175" spans="1:9" ht="15" customHeight="1" x14ac:dyDescent="0.25">
      <c r="A175" s="228"/>
      <c r="B175" s="228"/>
      <c r="C175" s="191"/>
      <c r="D175" s="229"/>
      <c r="E175" s="229"/>
      <c r="F175" s="229"/>
      <c r="G175" s="229"/>
      <c r="H175" s="229"/>
      <c r="I175" s="229"/>
    </row>
    <row r="176" spans="1:9" ht="15" customHeight="1" x14ac:dyDescent="0.25">
      <c r="A176" s="228"/>
      <c r="B176" s="228"/>
      <c r="C176" s="191"/>
      <c r="D176" s="229"/>
      <c r="E176" s="229"/>
      <c r="F176" s="229"/>
      <c r="G176" s="229"/>
      <c r="H176" s="229"/>
      <c r="I176" s="229"/>
    </row>
    <row r="177" spans="1:9" ht="15" customHeight="1" x14ac:dyDescent="0.25">
      <c r="A177" s="228"/>
      <c r="B177" s="228"/>
      <c r="C177" s="191"/>
      <c r="D177" s="229"/>
      <c r="E177" s="229"/>
      <c r="F177" s="229"/>
      <c r="G177" s="229"/>
      <c r="H177" s="229"/>
      <c r="I177" s="229"/>
    </row>
    <row r="178" spans="1:9" x14ac:dyDescent="0.25">
      <c r="A178" s="228"/>
      <c r="B178" s="228"/>
      <c r="C178" s="228"/>
      <c r="D178" s="228"/>
      <c r="E178" s="228"/>
      <c r="F178" s="228"/>
      <c r="G178" s="228"/>
      <c r="H178" s="228"/>
      <c r="I178" s="228"/>
    </row>
    <row r="179" spans="1:9" s="127" customFormat="1" ht="15" customHeight="1" x14ac:dyDescent="0.25">
      <c r="A179" s="228"/>
      <c r="B179" s="228"/>
      <c r="C179" s="241" t="s">
        <v>1281</v>
      </c>
      <c r="D179" s="191" t="s">
        <v>1282</v>
      </c>
      <c r="E179" s="403" t="s">
        <v>1284</v>
      </c>
      <c r="F179" s="403"/>
      <c r="G179" s="403"/>
      <c r="H179" s="403"/>
      <c r="I179" s="403"/>
    </row>
    <row r="180" spans="1:9" s="127" customFormat="1" ht="15" customHeight="1" x14ac:dyDescent="0.25">
      <c r="A180" s="228"/>
      <c r="B180" s="228"/>
      <c r="C180" s="273"/>
      <c r="D180" s="191"/>
      <c r="E180" s="403"/>
      <c r="F180" s="403"/>
      <c r="G180" s="403"/>
      <c r="H180" s="403"/>
      <c r="I180" s="403"/>
    </row>
    <row r="181" spans="1:9" s="127" customFormat="1" ht="15" customHeight="1" x14ac:dyDescent="0.25">
      <c r="A181" s="228"/>
      <c r="B181" s="228"/>
      <c r="C181" s="273"/>
      <c r="D181" s="191"/>
      <c r="E181" s="403"/>
      <c r="F181" s="403"/>
      <c r="G181" s="403"/>
      <c r="H181" s="403"/>
      <c r="I181" s="403"/>
    </row>
    <row r="182" spans="1:9" s="127" customFormat="1" ht="15.6" customHeight="1" x14ac:dyDescent="0.25">
      <c r="A182" s="228"/>
      <c r="B182" s="228"/>
      <c r="C182" s="273"/>
      <c r="D182" s="191" t="s">
        <v>1283</v>
      </c>
      <c r="E182" s="403" t="s">
        <v>1285</v>
      </c>
      <c r="F182" s="403"/>
      <c r="G182" s="403"/>
      <c r="H182" s="403"/>
      <c r="I182" s="403"/>
    </row>
    <row r="183" spans="1:9" s="127" customFormat="1" ht="15.6" customHeight="1" x14ac:dyDescent="0.25">
      <c r="A183" s="228"/>
      <c r="B183" s="228"/>
      <c r="C183" s="273"/>
      <c r="D183" s="191"/>
      <c r="E183" s="403"/>
      <c r="F183" s="403"/>
      <c r="G183" s="403"/>
      <c r="H183" s="403"/>
      <c r="I183" s="403"/>
    </row>
    <row r="184" spans="1:9" s="127" customFormat="1" ht="15.6" customHeight="1" x14ac:dyDescent="0.25">
      <c r="A184" s="228"/>
      <c r="B184" s="228"/>
      <c r="C184" s="273"/>
      <c r="D184" s="191"/>
      <c r="E184" s="403"/>
      <c r="F184" s="403"/>
      <c r="G184" s="403"/>
      <c r="H184" s="403"/>
      <c r="I184" s="403"/>
    </row>
    <row r="185" spans="1:9" s="127" customFormat="1" ht="15.6" customHeight="1" x14ac:dyDescent="0.25">
      <c r="A185" s="228"/>
      <c r="B185" s="228"/>
      <c r="C185" s="273"/>
      <c r="D185" s="191"/>
      <c r="E185" s="403"/>
      <c r="F185" s="403"/>
      <c r="G185" s="403"/>
      <c r="H185" s="403"/>
      <c r="I185" s="403"/>
    </row>
    <row r="186" spans="1:9" s="127" customFormat="1" x14ac:dyDescent="0.25">
      <c r="A186" s="228"/>
      <c r="B186" s="228"/>
      <c r="C186" s="242"/>
      <c r="D186" s="191"/>
      <c r="E186" s="403"/>
      <c r="F186" s="403"/>
      <c r="G186" s="403"/>
      <c r="H186" s="403"/>
      <c r="I186" s="403"/>
    </row>
    <row r="187" spans="1:9" s="127" customFormat="1" x14ac:dyDescent="0.25">
      <c r="A187" s="228"/>
      <c r="B187" s="228"/>
      <c r="C187" s="264"/>
      <c r="D187" s="265"/>
      <c r="E187" s="265"/>
      <c r="F187" s="265"/>
      <c r="G187" s="265"/>
      <c r="H187" s="265"/>
      <c r="I187" s="266"/>
    </row>
    <row r="188" spans="1:9" ht="15" customHeight="1" x14ac:dyDescent="0.25">
      <c r="A188" s="228"/>
      <c r="B188" s="228"/>
      <c r="C188" s="191" t="s">
        <v>11</v>
      </c>
      <c r="D188" s="221" t="s">
        <v>110</v>
      </c>
      <c r="E188" s="221"/>
      <c r="F188" s="221"/>
      <c r="G188" s="221"/>
      <c r="H188" s="221"/>
      <c r="I188" s="221"/>
    </row>
    <row r="189" spans="1:9" ht="15" customHeight="1" x14ac:dyDescent="0.25">
      <c r="A189" s="228"/>
      <c r="B189" s="228"/>
      <c r="C189" s="191"/>
      <c r="D189" s="221"/>
      <c r="E189" s="221"/>
      <c r="F189" s="221"/>
      <c r="G189" s="221"/>
      <c r="H189" s="221"/>
      <c r="I189" s="221"/>
    </row>
    <row r="190" spans="1:9" ht="15" customHeight="1" x14ac:dyDescent="0.25">
      <c r="A190" s="228"/>
      <c r="B190" s="228"/>
      <c r="C190" s="191"/>
      <c r="D190" s="221"/>
      <c r="E190" s="221"/>
      <c r="F190" s="221"/>
      <c r="G190" s="221"/>
      <c r="H190" s="221"/>
      <c r="I190" s="221"/>
    </row>
    <row r="191" spans="1:9" ht="15" customHeight="1" x14ac:dyDescent="0.25">
      <c r="A191" s="228"/>
      <c r="B191" s="228"/>
      <c r="C191" s="191"/>
      <c r="D191" s="221"/>
      <c r="E191" s="221"/>
      <c r="F191" s="221"/>
      <c r="G191" s="221"/>
      <c r="H191" s="221"/>
      <c r="I191" s="221"/>
    </row>
    <row r="192" spans="1:9" ht="15" customHeight="1" x14ac:dyDescent="0.25">
      <c r="A192" s="228"/>
      <c r="B192" s="228"/>
      <c r="C192" s="191"/>
      <c r="D192" s="221"/>
      <c r="E192" s="221"/>
      <c r="F192" s="221"/>
      <c r="G192" s="221"/>
      <c r="H192" s="221"/>
      <c r="I192" s="221"/>
    </row>
    <row r="193" spans="1:9" x14ac:dyDescent="0.25">
      <c r="A193" s="228"/>
      <c r="B193" s="228"/>
      <c r="C193" s="228"/>
      <c r="D193" s="228"/>
      <c r="E193" s="228"/>
      <c r="F193" s="228"/>
      <c r="G193" s="228"/>
      <c r="H193" s="228"/>
      <c r="I193" s="228"/>
    </row>
    <row r="194" spans="1:9" x14ac:dyDescent="0.25">
      <c r="A194" s="228"/>
      <c r="B194" s="228"/>
      <c r="C194" s="103" t="s">
        <v>12</v>
      </c>
      <c r="D194" s="110" t="s">
        <v>13</v>
      </c>
      <c r="E194" s="269"/>
      <c r="F194" s="269"/>
      <c r="G194" s="269"/>
      <c r="H194" s="269"/>
      <c r="I194" s="269"/>
    </row>
    <row r="195" spans="1:9" ht="15" customHeight="1" x14ac:dyDescent="0.25">
      <c r="A195" s="228"/>
      <c r="B195" s="228"/>
      <c r="C195" s="117" t="s">
        <v>14</v>
      </c>
      <c r="D195" s="118">
        <v>0.16</v>
      </c>
      <c r="E195" s="193" t="s">
        <v>15</v>
      </c>
      <c r="F195" s="193"/>
      <c r="G195" s="193"/>
      <c r="H195" s="193"/>
      <c r="I195" s="193"/>
    </row>
    <row r="196" spans="1:9" ht="15" customHeight="1" x14ac:dyDescent="0.25">
      <c r="A196" s="228"/>
      <c r="B196" s="228"/>
      <c r="C196" s="117" t="s">
        <v>16</v>
      </c>
      <c r="D196" s="12">
        <v>12856</v>
      </c>
      <c r="E196" s="393" t="s">
        <v>1257</v>
      </c>
      <c r="F196" s="271"/>
      <c r="G196" s="271"/>
      <c r="H196" s="271"/>
      <c r="I196" s="271"/>
    </row>
    <row r="197" spans="1:9" ht="15" customHeight="1" x14ac:dyDescent="0.25">
      <c r="A197" s="228"/>
      <c r="B197" s="228"/>
      <c r="C197" s="121" t="s">
        <v>17</v>
      </c>
      <c r="D197" s="119">
        <v>87</v>
      </c>
      <c r="E197" s="271"/>
      <c r="F197" s="271"/>
      <c r="G197" s="271"/>
      <c r="H197" s="271"/>
      <c r="I197" s="271"/>
    </row>
    <row r="198" spans="1:9" x14ac:dyDescent="0.25">
      <c r="A198" s="458"/>
      <c r="B198" s="458"/>
      <c r="C198" s="458"/>
      <c r="D198" s="458"/>
      <c r="E198" s="458"/>
      <c r="F198" s="458"/>
      <c r="G198" s="458"/>
      <c r="H198" s="458"/>
      <c r="I198" s="458"/>
    </row>
    <row r="199" spans="1:9" s="127" customFormat="1" ht="45" x14ac:dyDescent="0.25">
      <c r="A199" s="102" t="s">
        <v>0</v>
      </c>
      <c r="B199" s="103" t="s">
        <v>1</v>
      </c>
      <c r="C199" s="103" t="s">
        <v>21</v>
      </c>
      <c r="D199" s="4" t="s">
        <v>2</v>
      </c>
      <c r="E199" s="4" t="s">
        <v>23</v>
      </c>
      <c r="F199" s="4" t="s">
        <v>24</v>
      </c>
      <c r="G199" s="113" t="s">
        <v>22</v>
      </c>
      <c r="H199" s="113" t="s">
        <v>46</v>
      </c>
      <c r="I199" s="121" t="s">
        <v>1258</v>
      </c>
    </row>
    <row r="200" spans="1:9" ht="15" customHeight="1" x14ac:dyDescent="0.25">
      <c r="A200" s="228" t="s">
        <v>1259</v>
      </c>
      <c r="B200" s="228">
        <v>8</v>
      </c>
      <c r="C200" s="121" t="s">
        <v>26</v>
      </c>
      <c r="D200" s="192" t="s">
        <v>1260</v>
      </c>
      <c r="E200" s="192"/>
      <c r="F200" s="192"/>
      <c r="G200" s="192"/>
      <c r="H200" s="192"/>
      <c r="I200" s="192"/>
    </row>
    <row r="201" spans="1:9" ht="15" customHeight="1" x14ac:dyDescent="0.25">
      <c r="A201" s="228"/>
      <c r="B201" s="228"/>
      <c r="C201" s="121" t="s">
        <v>749</v>
      </c>
      <c r="D201" s="110" t="s">
        <v>7</v>
      </c>
      <c r="E201" s="110" t="s">
        <v>1261</v>
      </c>
      <c r="F201" s="110"/>
      <c r="G201" s="148">
        <v>22.22</v>
      </c>
      <c r="H201" s="149" t="s">
        <v>1262</v>
      </c>
      <c r="I201" s="244" t="s">
        <v>1280</v>
      </c>
    </row>
    <row r="202" spans="1:9" ht="30" x14ac:dyDescent="0.25">
      <c r="A202" s="228"/>
      <c r="B202" s="228"/>
      <c r="C202" s="121" t="s">
        <v>749</v>
      </c>
      <c r="D202" s="110" t="s">
        <v>7</v>
      </c>
      <c r="E202" s="110" t="s">
        <v>1263</v>
      </c>
      <c r="F202" s="110"/>
      <c r="G202" s="148">
        <v>22.22</v>
      </c>
      <c r="H202" s="149" t="s">
        <v>1262</v>
      </c>
      <c r="I202" s="244"/>
    </row>
    <row r="203" spans="1:9" ht="30" x14ac:dyDescent="0.25">
      <c r="A203" s="228"/>
      <c r="B203" s="228"/>
      <c r="C203" s="121" t="s">
        <v>487</v>
      </c>
      <c r="D203" s="110" t="s">
        <v>7</v>
      </c>
      <c r="E203" s="110" t="s">
        <v>202</v>
      </c>
      <c r="F203" s="110"/>
      <c r="G203" s="111">
        <v>17.25</v>
      </c>
      <c r="H203" s="109" t="s">
        <v>1265</v>
      </c>
      <c r="I203" s="244" t="s">
        <v>1264</v>
      </c>
    </row>
    <row r="204" spans="1:9" ht="30" x14ac:dyDescent="0.25">
      <c r="A204" s="228"/>
      <c r="B204" s="228"/>
      <c r="C204" s="121" t="s">
        <v>52</v>
      </c>
      <c r="D204" s="110" t="s">
        <v>84</v>
      </c>
      <c r="E204" s="110" t="s">
        <v>1266</v>
      </c>
      <c r="F204" s="110"/>
      <c r="G204" s="111">
        <v>15.27</v>
      </c>
      <c r="H204" s="109" t="s">
        <v>1267</v>
      </c>
      <c r="I204" s="244"/>
    </row>
    <row r="205" spans="1:9" ht="15.75" x14ac:dyDescent="0.25">
      <c r="A205" s="228"/>
      <c r="B205" s="228"/>
      <c r="C205" s="460"/>
      <c r="D205" s="460"/>
      <c r="E205" s="460"/>
      <c r="F205" s="460"/>
      <c r="G205" s="460"/>
      <c r="H205" s="460"/>
      <c r="I205" s="460"/>
    </row>
    <row r="206" spans="1:9" ht="15.6" customHeight="1" x14ac:dyDescent="0.25">
      <c r="A206" s="228"/>
      <c r="B206" s="228"/>
      <c r="C206" s="121" t="s">
        <v>4</v>
      </c>
      <c r="D206" s="111">
        <v>75</v>
      </c>
      <c r="E206" s="112" t="s">
        <v>18</v>
      </c>
      <c r="F206" s="301"/>
      <c r="G206" s="301"/>
      <c r="H206" s="301"/>
      <c r="I206" s="301"/>
    </row>
    <row r="207" spans="1:9" ht="15.75" x14ac:dyDescent="0.25">
      <c r="A207" s="228"/>
      <c r="B207" s="228"/>
      <c r="C207" s="121" t="s">
        <v>5</v>
      </c>
      <c r="D207" s="111" t="s">
        <v>6</v>
      </c>
      <c r="E207" s="461"/>
      <c r="F207" s="461"/>
      <c r="G207" s="461"/>
      <c r="H207" s="461"/>
      <c r="I207" s="461"/>
    </row>
    <row r="208" spans="1:9" ht="15.75" x14ac:dyDescent="0.25">
      <c r="A208" s="228"/>
      <c r="B208" s="228"/>
      <c r="C208" s="460"/>
      <c r="D208" s="460"/>
      <c r="E208" s="460"/>
      <c r="F208" s="460"/>
      <c r="G208" s="460"/>
      <c r="H208" s="460"/>
      <c r="I208" s="460"/>
    </row>
    <row r="209" spans="1:9" x14ac:dyDescent="0.25">
      <c r="A209" s="228"/>
      <c r="B209" s="228"/>
      <c r="C209" s="9" t="s">
        <v>8</v>
      </c>
      <c r="D209" s="269"/>
      <c r="E209" s="269"/>
      <c r="F209" s="269"/>
      <c r="G209" s="269"/>
      <c r="H209" s="269"/>
      <c r="I209" s="269"/>
    </row>
    <row r="210" spans="1:9" ht="15" customHeight="1" x14ac:dyDescent="0.25">
      <c r="A210" s="228"/>
      <c r="B210" s="228"/>
      <c r="C210" s="121" t="s">
        <v>9</v>
      </c>
      <c r="D210" s="192" t="s">
        <v>1268</v>
      </c>
      <c r="E210" s="192"/>
      <c r="F210" s="192"/>
      <c r="G210" s="192"/>
      <c r="H210" s="192"/>
      <c r="I210" s="77" t="s">
        <v>19</v>
      </c>
    </row>
    <row r="211" spans="1:9" s="127" customFormat="1" x14ac:dyDescent="0.25">
      <c r="A211" s="228"/>
      <c r="B211" s="228"/>
      <c r="C211" s="228"/>
      <c r="D211" s="228"/>
      <c r="E211" s="228"/>
      <c r="F211" s="228"/>
      <c r="G211" s="228"/>
      <c r="H211" s="228"/>
      <c r="I211" s="228"/>
    </row>
    <row r="212" spans="1:9" ht="15" customHeight="1" x14ac:dyDescent="0.25">
      <c r="A212" s="228"/>
      <c r="B212" s="228"/>
      <c r="C212" s="191" t="s">
        <v>10</v>
      </c>
      <c r="D212" s="192" t="s">
        <v>1269</v>
      </c>
      <c r="E212" s="192"/>
      <c r="F212" s="192"/>
      <c r="G212" s="192"/>
      <c r="H212" s="192"/>
      <c r="I212" s="193" t="s">
        <v>1028</v>
      </c>
    </row>
    <row r="213" spans="1:9" ht="15" customHeight="1" x14ac:dyDescent="0.25">
      <c r="A213" s="228"/>
      <c r="B213" s="228"/>
      <c r="C213" s="191"/>
      <c r="D213" s="192" t="s">
        <v>1270</v>
      </c>
      <c r="E213" s="192"/>
      <c r="F213" s="192"/>
      <c r="G213" s="192"/>
      <c r="H213" s="192"/>
      <c r="I213" s="193"/>
    </row>
    <row r="214" spans="1:9" ht="15" customHeight="1" x14ac:dyDescent="0.25">
      <c r="A214" s="228"/>
      <c r="B214" s="228"/>
      <c r="C214" s="191"/>
      <c r="D214" s="192" t="s">
        <v>1271</v>
      </c>
      <c r="E214" s="192"/>
      <c r="F214" s="192"/>
      <c r="G214" s="192"/>
      <c r="H214" s="192"/>
      <c r="I214" s="193"/>
    </row>
    <row r="215" spans="1:9" ht="15" customHeight="1" x14ac:dyDescent="0.25">
      <c r="A215" s="228"/>
      <c r="B215" s="228"/>
      <c r="C215" s="191"/>
      <c r="D215" s="192" t="s">
        <v>1272</v>
      </c>
      <c r="E215" s="192"/>
      <c r="F215" s="192"/>
      <c r="G215" s="192"/>
      <c r="H215" s="192"/>
      <c r="I215" s="193"/>
    </row>
    <row r="216" spans="1:9" x14ac:dyDescent="0.25">
      <c r="A216" s="228"/>
      <c r="B216" s="228"/>
      <c r="C216" s="228"/>
      <c r="D216" s="228"/>
      <c r="E216" s="228"/>
      <c r="F216" s="228"/>
      <c r="G216" s="228"/>
      <c r="H216" s="228"/>
      <c r="I216" s="228"/>
    </row>
    <row r="217" spans="1:9" ht="15" customHeight="1" x14ac:dyDescent="0.25">
      <c r="A217" s="228"/>
      <c r="B217" s="228"/>
      <c r="C217" s="191" t="s">
        <v>133</v>
      </c>
      <c r="D217" s="229" t="s">
        <v>1273</v>
      </c>
      <c r="E217" s="229"/>
      <c r="F217" s="229"/>
      <c r="G217" s="229"/>
      <c r="H217" s="229"/>
      <c r="I217" s="229"/>
    </row>
    <row r="218" spans="1:9" ht="15" customHeight="1" x14ac:dyDescent="0.25">
      <c r="A218" s="228"/>
      <c r="B218" s="228"/>
      <c r="C218" s="191"/>
      <c r="D218" s="229"/>
      <c r="E218" s="229"/>
      <c r="F218" s="229"/>
      <c r="G218" s="229"/>
      <c r="H218" s="229"/>
      <c r="I218" s="229"/>
    </row>
    <row r="219" spans="1:9" ht="15" customHeight="1" x14ac:dyDescent="0.25">
      <c r="A219" s="228"/>
      <c r="B219" s="228"/>
      <c r="C219" s="191"/>
      <c r="D219" s="229"/>
      <c r="E219" s="229"/>
      <c r="F219" s="229"/>
      <c r="G219" s="229"/>
      <c r="H219" s="229"/>
      <c r="I219" s="229"/>
    </row>
    <row r="220" spans="1:9" x14ac:dyDescent="0.25">
      <c r="A220" s="228"/>
      <c r="B220" s="228"/>
      <c r="C220" s="228"/>
      <c r="D220" s="228"/>
      <c r="E220" s="228"/>
      <c r="F220" s="228"/>
      <c r="G220" s="228"/>
      <c r="H220" s="228"/>
      <c r="I220" s="228"/>
    </row>
    <row r="221" spans="1:9" ht="15" customHeight="1" x14ac:dyDescent="0.25">
      <c r="A221" s="228"/>
      <c r="B221" s="228"/>
      <c r="C221" s="191" t="s">
        <v>11</v>
      </c>
      <c r="D221" s="221" t="s">
        <v>1274</v>
      </c>
      <c r="E221" s="221"/>
      <c r="F221" s="221"/>
      <c r="G221" s="221"/>
      <c r="H221" s="221"/>
      <c r="I221" s="221"/>
    </row>
    <row r="222" spans="1:9" ht="15" customHeight="1" x14ac:dyDescent="0.25">
      <c r="A222" s="228"/>
      <c r="B222" s="228"/>
      <c r="C222" s="191"/>
      <c r="D222" s="221"/>
      <c r="E222" s="221"/>
      <c r="F222" s="221"/>
      <c r="G222" s="221"/>
      <c r="H222" s="221"/>
      <c r="I222" s="221"/>
    </row>
    <row r="223" spans="1:9" ht="15" customHeight="1" x14ac:dyDescent="0.25">
      <c r="A223" s="228"/>
      <c r="B223" s="228"/>
      <c r="C223" s="191"/>
      <c r="D223" s="221"/>
      <c r="E223" s="221"/>
      <c r="F223" s="221"/>
      <c r="G223" s="221"/>
      <c r="H223" s="221"/>
      <c r="I223" s="221"/>
    </row>
    <row r="224" spans="1:9" ht="15" customHeight="1" x14ac:dyDescent="0.25">
      <c r="A224" s="228"/>
      <c r="B224" s="228"/>
      <c r="C224" s="191"/>
      <c r="D224" s="221"/>
      <c r="E224" s="221"/>
      <c r="F224" s="221"/>
      <c r="G224" s="221"/>
      <c r="H224" s="221"/>
      <c r="I224" s="221"/>
    </row>
    <row r="225" spans="1:9" ht="15" customHeight="1" x14ac:dyDescent="0.25">
      <c r="A225" s="228"/>
      <c r="B225" s="228"/>
      <c r="C225" s="191"/>
      <c r="D225" s="221"/>
      <c r="E225" s="221"/>
      <c r="F225" s="221"/>
      <c r="G225" s="221"/>
      <c r="H225" s="221"/>
      <c r="I225" s="221"/>
    </row>
    <row r="226" spans="1:9" s="127" customFormat="1" x14ac:dyDescent="0.25">
      <c r="A226" s="228"/>
      <c r="B226" s="228"/>
      <c r="C226" s="228"/>
      <c r="D226" s="228"/>
      <c r="E226" s="228"/>
      <c r="F226" s="228"/>
      <c r="G226" s="228"/>
      <c r="H226" s="228"/>
      <c r="I226" s="228"/>
    </row>
    <row r="227" spans="1:9" ht="15" customHeight="1" x14ac:dyDescent="0.25">
      <c r="A227" s="228"/>
      <c r="B227" s="228"/>
      <c r="C227" s="191" t="s">
        <v>12</v>
      </c>
      <c r="D227" s="269" t="s">
        <v>94</v>
      </c>
      <c r="E227" s="192" t="s">
        <v>1275</v>
      </c>
      <c r="F227" s="192"/>
      <c r="G227" s="192"/>
      <c r="H227" s="192"/>
      <c r="I227" s="192"/>
    </row>
    <row r="228" spans="1:9" ht="15" customHeight="1" x14ac:dyDescent="0.25">
      <c r="A228" s="228"/>
      <c r="B228" s="228"/>
      <c r="C228" s="191"/>
      <c r="D228" s="269"/>
      <c r="E228" s="192"/>
      <c r="F228" s="192"/>
      <c r="G228" s="192"/>
      <c r="H228" s="192"/>
      <c r="I228" s="192"/>
    </row>
    <row r="229" spans="1:9" ht="15" customHeight="1" x14ac:dyDescent="0.25">
      <c r="A229" s="228"/>
      <c r="B229" s="228"/>
      <c r="C229" s="117" t="s">
        <v>14</v>
      </c>
      <c r="D229" s="118">
        <v>0.36</v>
      </c>
      <c r="E229" s="193" t="s">
        <v>15</v>
      </c>
      <c r="F229" s="193"/>
      <c r="G229" s="193"/>
      <c r="H229" s="193"/>
      <c r="I229" s="193"/>
    </row>
    <row r="230" spans="1:9" ht="15.6" customHeight="1" x14ac:dyDescent="0.25">
      <c r="A230" s="228"/>
      <c r="B230" s="228"/>
      <c r="C230" s="117" t="s">
        <v>16</v>
      </c>
      <c r="D230" s="12">
        <v>3918</v>
      </c>
      <c r="E230" s="462" t="s">
        <v>1276</v>
      </c>
      <c r="F230" s="462"/>
      <c r="G230" s="462"/>
      <c r="H230" s="462"/>
      <c r="I230" s="462"/>
    </row>
    <row r="231" spans="1:9" ht="15.6" customHeight="1" x14ac:dyDescent="0.25">
      <c r="A231" s="228"/>
      <c r="B231" s="228"/>
      <c r="C231" s="121" t="s">
        <v>17</v>
      </c>
      <c r="D231" s="119">
        <v>87.9</v>
      </c>
      <c r="E231" s="462"/>
      <c r="F231" s="462"/>
      <c r="G231" s="462"/>
      <c r="H231" s="462"/>
      <c r="I231" s="462"/>
    </row>
    <row r="232" spans="1:9" x14ac:dyDescent="0.25">
      <c r="A232" s="458"/>
      <c r="B232" s="458"/>
      <c r="C232" s="458"/>
      <c r="D232" s="458"/>
      <c r="E232" s="458"/>
      <c r="F232" s="458"/>
      <c r="G232" s="458"/>
      <c r="H232" s="458"/>
      <c r="I232" s="458"/>
    </row>
  </sheetData>
  <mergeCells count="203">
    <mergeCell ref="A232:I232"/>
    <mergeCell ref="C164:C168"/>
    <mergeCell ref="C216:I216"/>
    <mergeCell ref="C217:C219"/>
    <mergeCell ref="C220:I220"/>
    <mergeCell ref="C221:C225"/>
    <mergeCell ref="C226:I226"/>
    <mergeCell ref="B200:B231"/>
    <mergeCell ref="E227:I228"/>
    <mergeCell ref="C227:C228"/>
    <mergeCell ref="D227:D228"/>
    <mergeCell ref="E229:I229"/>
    <mergeCell ref="D217:I219"/>
    <mergeCell ref="D221:I225"/>
    <mergeCell ref="A152:A197"/>
    <mergeCell ref="B152:B197"/>
    <mergeCell ref="I152:I153"/>
    <mergeCell ref="I154:I156"/>
    <mergeCell ref="C179:C186"/>
    <mergeCell ref="E182:I186"/>
    <mergeCell ref="D182:D186"/>
    <mergeCell ref="E179:I181"/>
    <mergeCell ref="D179:D181"/>
    <mergeCell ref="C187:I187"/>
    <mergeCell ref="E230:I231"/>
    <mergeCell ref="D200:I200"/>
    <mergeCell ref="C205:I205"/>
    <mergeCell ref="F206:I206"/>
    <mergeCell ref="E207:I207"/>
    <mergeCell ref="C208:I208"/>
    <mergeCell ref="C211:I211"/>
    <mergeCell ref="C188:C192"/>
    <mergeCell ref="A198:I198"/>
    <mergeCell ref="A200:A231"/>
    <mergeCell ref="D209:I209"/>
    <mergeCell ref="D210:H210"/>
    <mergeCell ref="D212:H212"/>
    <mergeCell ref="D213:H213"/>
    <mergeCell ref="D214:H214"/>
    <mergeCell ref="D215:H215"/>
    <mergeCell ref="I212:I215"/>
    <mergeCell ref="C212:C215"/>
    <mergeCell ref="I201:I202"/>
    <mergeCell ref="I203:I204"/>
    <mergeCell ref="C157:I157"/>
    <mergeCell ref="F158:I158"/>
    <mergeCell ref="E159:I159"/>
    <mergeCell ref="C170:C177"/>
    <mergeCell ref="E195:I195"/>
    <mergeCell ref="E196:I197"/>
    <mergeCell ref="C169:I169"/>
    <mergeCell ref="D162:H162"/>
    <mergeCell ref="C163:I163"/>
    <mergeCell ref="D164:H164"/>
    <mergeCell ref="D165:H165"/>
    <mergeCell ref="D166:H166"/>
    <mergeCell ref="D167:H167"/>
    <mergeCell ref="D168:H168"/>
    <mergeCell ref="D170:I177"/>
    <mergeCell ref="D188:I192"/>
    <mergeCell ref="C193:I193"/>
    <mergeCell ref="C178:I178"/>
    <mergeCell ref="E194:I194"/>
    <mergeCell ref="A150:I150"/>
    <mergeCell ref="I164:I168"/>
    <mergeCell ref="C160:I160"/>
    <mergeCell ref="D161:I161"/>
    <mergeCell ref="C139:I139"/>
    <mergeCell ref="C128:I128"/>
    <mergeCell ref="C131:I131"/>
    <mergeCell ref="F129:I129"/>
    <mergeCell ref="E130:I130"/>
    <mergeCell ref="D132:I132"/>
    <mergeCell ref="C134:I134"/>
    <mergeCell ref="D133:H133"/>
    <mergeCell ref="D135:H135"/>
    <mergeCell ref="D136:H136"/>
    <mergeCell ref="C143:C144"/>
    <mergeCell ref="C140:C141"/>
    <mergeCell ref="A121:A149"/>
    <mergeCell ref="B121:B149"/>
    <mergeCell ref="C145:I145"/>
    <mergeCell ref="E146:I146"/>
    <mergeCell ref="E147:I147"/>
    <mergeCell ref="E148:I149"/>
    <mergeCell ref="C142:I142"/>
    <mergeCell ref="D143:I144"/>
    <mergeCell ref="D140:I141"/>
    <mergeCell ref="I135:I138"/>
    <mergeCell ref="D137:H137"/>
    <mergeCell ref="D138:H138"/>
    <mergeCell ref="D103:I103"/>
    <mergeCell ref="D104:H104"/>
    <mergeCell ref="C105:I105"/>
    <mergeCell ref="C98:I98"/>
    <mergeCell ref="A119:I119"/>
    <mergeCell ref="I121:I125"/>
    <mergeCell ref="E116:I116"/>
    <mergeCell ref="E117:I118"/>
    <mergeCell ref="A95:A118"/>
    <mergeCell ref="B95:B118"/>
    <mergeCell ref="C106:C109"/>
    <mergeCell ref="C135:C138"/>
    <mergeCell ref="I95:I97"/>
    <mergeCell ref="C99:C100"/>
    <mergeCell ref="F99:I99"/>
    <mergeCell ref="F100:I100"/>
    <mergeCell ref="E101:I101"/>
    <mergeCell ref="C102:I102"/>
    <mergeCell ref="D108:H108"/>
    <mergeCell ref="D109:H109"/>
    <mergeCell ref="E115:I115"/>
    <mergeCell ref="C110:I110"/>
    <mergeCell ref="C111:C113"/>
    <mergeCell ref="D111:I113"/>
    <mergeCell ref="C114:I114"/>
    <mergeCell ref="I106:I109"/>
    <mergeCell ref="D106:H106"/>
    <mergeCell ref="A93:I93"/>
    <mergeCell ref="D107:H107"/>
    <mergeCell ref="C77:I77"/>
    <mergeCell ref="D78:H78"/>
    <mergeCell ref="D79:H79"/>
    <mergeCell ref="D80:H80"/>
    <mergeCell ref="D81:H81"/>
    <mergeCell ref="D82:H82"/>
    <mergeCell ref="E71:I71"/>
    <mergeCell ref="E72:I72"/>
    <mergeCell ref="E73:I73"/>
    <mergeCell ref="C74:I74"/>
    <mergeCell ref="D75:I75"/>
    <mergeCell ref="D76:H76"/>
    <mergeCell ref="C83:I83"/>
    <mergeCell ref="B64:B92"/>
    <mergeCell ref="A64:A92"/>
    <mergeCell ref="C84:C87"/>
    <mergeCell ref="C78:C82"/>
    <mergeCell ref="C68:C69"/>
    <mergeCell ref="D68:D69"/>
    <mergeCell ref="E68:E69"/>
    <mergeCell ref="F68:F69"/>
    <mergeCell ref="G68:G69"/>
    <mergeCell ref="D84:I87"/>
    <mergeCell ref="E91:I92"/>
    <mergeCell ref="C88:I88"/>
    <mergeCell ref="E89:I89"/>
    <mergeCell ref="E90:I90"/>
    <mergeCell ref="I78:I82"/>
    <mergeCell ref="D42:H42"/>
    <mergeCell ref="D43:H43"/>
    <mergeCell ref="D44:H44"/>
    <mergeCell ref="A62:I62"/>
    <mergeCell ref="C71:C72"/>
    <mergeCell ref="H68:H69"/>
    <mergeCell ref="I64:I69"/>
    <mergeCell ref="C70:I70"/>
    <mergeCell ref="C41:C44"/>
    <mergeCell ref="D41:H41"/>
    <mergeCell ref="A31:A61"/>
    <mergeCell ref="B31:B61"/>
    <mergeCell ref="C54:C56"/>
    <mergeCell ref="C57:I57"/>
    <mergeCell ref="E58:I58"/>
    <mergeCell ref="E59:I59"/>
    <mergeCell ref="E60:I61"/>
    <mergeCell ref="C53:I53"/>
    <mergeCell ref="C46:C52"/>
    <mergeCell ref="C45:I45"/>
    <mergeCell ref="D46:I52"/>
    <mergeCell ref="D54:I56"/>
    <mergeCell ref="E36:I36"/>
    <mergeCell ref="C37:I37"/>
    <mergeCell ref="D38:I38"/>
    <mergeCell ref="D39:H39"/>
    <mergeCell ref="C40:I40"/>
    <mergeCell ref="D22:I23"/>
    <mergeCell ref="I32:I33"/>
    <mergeCell ref="C34:I34"/>
    <mergeCell ref="F35:I35"/>
    <mergeCell ref="A1:I2"/>
    <mergeCell ref="A5:I5"/>
    <mergeCell ref="E27:I28"/>
    <mergeCell ref="A29:I29"/>
    <mergeCell ref="I41:I44"/>
    <mergeCell ref="C22:C23"/>
    <mergeCell ref="C19:C20"/>
    <mergeCell ref="C21:I21"/>
    <mergeCell ref="C24:I24"/>
    <mergeCell ref="E25:I25"/>
    <mergeCell ref="E26:I26"/>
    <mergeCell ref="D14:I14"/>
    <mergeCell ref="D15:H15"/>
    <mergeCell ref="C16:I16"/>
    <mergeCell ref="D17:H17"/>
    <mergeCell ref="C18:I18"/>
    <mergeCell ref="D19:I20"/>
    <mergeCell ref="I7:I9"/>
    <mergeCell ref="A7:A28"/>
    <mergeCell ref="B7:B28"/>
    <mergeCell ref="C10:I10"/>
    <mergeCell ref="F11:I11"/>
    <mergeCell ref="E12:I12"/>
    <mergeCell ref="C13:I13"/>
  </mergeCells>
  <hyperlinks>
    <hyperlink ref="E27" r:id="rId1"/>
    <hyperlink ref="E27:I28" r:id="rId2" display="http://www.city-data.com/county/Cass_County-MN.html"/>
    <hyperlink ref="E60" r:id="rId3"/>
    <hyperlink ref="E91" r:id="rId4"/>
    <hyperlink ref="E117" r:id="rId5" display="http://www.city-data.comcounty/Hubbard_County-MN.html"/>
    <hyperlink ref="E117:I118" r:id="rId6" display="http://www.city-data.com/county/Hubbard_County-MN.html"/>
    <hyperlink ref="E148:I149" r:id="rId7" display="http://www.city-data.com/county/Itasca_County-MN.html"/>
    <hyperlink ref="E148" r:id="rId8"/>
    <hyperlink ref="E196" r:id="rId9"/>
    <hyperlink ref="E230" r:id="rId10"/>
  </hyperlinks>
  <pageMargins left="0.45" right="0.45" top="0.5" bottom="0.5" header="0" footer="0"/>
  <pageSetup scale="68" fitToHeight="0" orientation="landscape" r:id="rId11"/>
  <rowBreaks count="6" manualBreakCount="6">
    <brk id="29" max="16383" man="1"/>
    <brk id="62" max="16383" man="1"/>
    <brk id="93" max="16383" man="1"/>
    <brk id="119" max="16383" man="1"/>
    <brk id="150" max="16383" man="1"/>
    <brk id="19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Area 1</vt:lpstr>
      <vt:lpstr>Area 2</vt:lpstr>
      <vt:lpstr>Area 3</vt:lpstr>
      <vt:lpstr>Area 4</vt:lpstr>
      <vt:lpstr>Area 5</vt:lpstr>
      <vt:lpstr>Area 6</vt:lpstr>
      <vt:lpstr>Area 7</vt:lpstr>
      <vt:lpstr>Area 8</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 Tomevi</dc:creator>
  <cp:lastModifiedBy>Chessa Frahm</cp:lastModifiedBy>
  <cp:lastPrinted>2017-07-24T17:20:14Z</cp:lastPrinted>
  <dcterms:created xsi:type="dcterms:W3CDTF">2016-10-31T15:59:30Z</dcterms:created>
  <dcterms:modified xsi:type="dcterms:W3CDTF">2017-09-07T12:31:52Z</dcterms:modified>
</cp:coreProperties>
</file>